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2"/>
  </bookViews>
  <sheets>
    <sheet name="农客" sheetId="4" r:id="rId1"/>
    <sheet name="出租" sheetId="3" r:id="rId2"/>
    <sheet name="公交" sheetId="5" r:id="rId3"/>
  </sheets>
  <calcPr calcId="144525"/>
</workbook>
</file>

<file path=xl/sharedStrings.xml><?xml version="1.0" encoding="utf-8"?>
<sst xmlns="http://schemas.openxmlformats.org/spreadsheetml/2006/main" count="95" uniqueCount="76">
  <si>
    <t>附件</t>
  </si>
  <si>
    <t>汕头市2021年农村道路客运费改税补贴资金分配情况表</t>
  </si>
  <si>
    <t>序号</t>
  </si>
  <si>
    <t>市（区县）</t>
  </si>
  <si>
    <t>企业名称</t>
  </si>
  <si>
    <t>汕头市2021年12月31日24时在册运营的农村道路客运车辆（含新能源车辆）</t>
  </si>
  <si>
    <t>汕头市2021年农村道路客运费改税补贴资金186.8055万元</t>
  </si>
  <si>
    <t>车辆数(辆）</t>
  </si>
  <si>
    <t>总车辆行驶里程 （公里）</t>
  </si>
  <si>
    <t>总车辆车型系数</t>
  </si>
  <si>
    <t>总燃油类型系数</t>
  </si>
  <si>
    <t>安全管理实得系数+经营行为实得系数+服务质量实得系数+防疫成效实得系数</t>
  </si>
  <si>
    <t>∑单位车辆行驶里程*车型系数*燃油类别系数*（安全管理系数+经营行为系数+服务质量系数+防疫成效系数）</t>
  </si>
  <si>
    <t>潮南区</t>
  </si>
  <si>
    <t>汕头市潮南区广达公共汽车运输有限公司</t>
  </si>
  <si>
    <t>潮南区小计</t>
  </si>
  <si>
    <t>潮阳区</t>
  </si>
  <si>
    <t>汕头市金通汽车运输有限公司</t>
  </si>
  <si>
    <t>汕头市潮阳交通客运公司</t>
  </si>
  <si>
    <t>汕头市潮阳汽车运输总公司</t>
  </si>
  <si>
    <t>汕头市潮阳区西园运输服务有限公司</t>
  </si>
  <si>
    <t>潮阳区小计</t>
  </si>
  <si>
    <t>合计</t>
  </si>
  <si>
    <t xml:space="preserve"> 计算公式：各单位农村道路客运费改税补贴资金总额 =〔∑各单位车辆行驶里程×农村客运车辆车型系数×燃油类别系数×（安全管理系数+经营行为系数+服务质量系数+防疫成效系数）〕/〔∑全市车辆行驶里程×农村客运车辆车型系数×燃油类别系数×（安全管理系数+经营行为系数+服务质量系数+防疫成效系数）〕×全市农村道路客运费改税补贴资金总额
</t>
  </si>
  <si>
    <t>2021年度出租车行业成品油价格改革财政补贴资金情况表</t>
  </si>
  <si>
    <r>
      <rPr>
        <sz val="12"/>
        <rFont val="黑体"/>
        <charset val="134"/>
      </rPr>
      <t xml:space="preserve">市     </t>
    </r>
    <r>
      <rPr>
        <sz val="9"/>
        <rFont val="黑体"/>
        <charset val="134"/>
      </rPr>
      <t>（区县）</t>
    </r>
  </si>
  <si>
    <t>车辆数（辆）</t>
  </si>
  <si>
    <t>2021年车辆实际营运月份数量</t>
  </si>
  <si>
    <t>安全管理系数总和</t>
  </si>
  <si>
    <t>服务质量系数总和</t>
  </si>
  <si>
    <t>防疫成效系数总和</t>
  </si>
  <si>
    <t>经营行为系数总和</t>
  </si>
  <si>
    <t>费改税资金（万元）</t>
  </si>
  <si>
    <t>支持出租车加快电动化资金（剩余涨价补贴的30%）（万元）</t>
  </si>
  <si>
    <t>补贴资金     （万元）</t>
  </si>
  <si>
    <t>备注</t>
  </si>
  <si>
    <t>全市</t>
  </si>
  <si>
    <t>中             心              城                 区</t>
  </si>
  <si>
    <t>金平区、龙湖区合计</t>
  </si>
  <si>
    <t>汕头市南翔汽车出租公司</t>
  </si>
  <si>
    <t>汕头市裕丰汽车出租有限公司</t>
  </si>
  <si>
    <t>汕头市威达运输有限公司</t>
  </si>
  <si>
    <t>汕头市汕兴出租汽车公司</t>
  </si>
  <si>
    <t>汕头市宏捷交通服务有限公司</t>
  </si>
  <si>
    <t>汕头市优行出租汽车有限公司</t>
  </si>
  <si>
    <t>濠江区</t>
  </si>
  <si>
    <t>濠江区合计</t>
  </si>
  <si>
    <t>市达濠兴旺达公路客运站有限公司</t>
  </si>
  <si>
    <t>计算公式：1.企业出租车费改税补贴资金=〔企业车辆经营月数总和×（企业安全管理系数总和+企业服务质量系数总和+企业防疫成效系数总和+企业经营行为系数总和）/（企业车辆经营月数总和×4）〕/∑〔企业车辆经营月数总和×（企业安全管理系数总和+企业服务质量系数总和+企业防疫成效系数总和+企业经营行为系数总和）/（企业车辆数×4）〕×2021年度出租车费改税补贴资金。
2.支持出租车加快电动化资金（剩余涨价补贴的30%）=〔企业车辆经营月数总和×（企业安全管理系数总和+企业服务质量系数总和+企业防疫成效系数总和+企业经营行为系数总和）/（企业车辆经营月数总和×4）〕/∑〔企业车辆经营月数总和×（企业安全管理系数总和+企业服务质量系数总和+企业防疫成效系数总和+企业经营行为系数总和）/（企业车辆数×4）〕×2021年度支持出租车加快电动化资金（剩余涨价补贴的30%）。</t>
  </si>
  <si>
    <t>2021年度新能源公交车运营资金情况表</t>
  </si>
  <si>
    <t>车长系数</t>
  </si>
  <si>
    <t>市公共交通总公司</t>
  </si>
  <si>
    <t>市汕运公共交通有限公司</t>
  </si>
  <si>
    <t>市南辰公共交通有限公司</t>
  </si>
  <si>
    <t>市深展巴士有限公司</t>
  </si>
  <si>
    <t>市南翔巴士有限公司</t>
  </si>
  <si>
    <t>市联南巴士有限公司</t>
  </si>
  <si>
    <t>市兴达公共交通有限公司</t>
  </si>
  <si>
    <t>潮阳区合计</t>
  </si>
  <si>
    <t>潮阳区西园运输服务有限公司</t>
  </si>
  <si>
    <t>市潮阳汽车运输总公司</t>
  </si>
  <si>
    <t>市金通汽车运输有限公司</t>
  </si>
  <si>
    <t>潮阳区交通公共汽车有限公司</t>
  </si>
  <si>
    <t>汕头市新海潮客运服务有限公司</t>
  </si>
  <si>
    <t>澄海区</t>
  </si>
  <si>
    <t>澄海区合计</t>
  </si>
  <si>
    <t>澄海区汽车运输总公司</t>
  </si>
  <si>
    <t>潮南区合计</t>
  </si>
  <si>
    <t>潮南区广达公共汽车运输有限公司</t>
  </si>
  <si>
    <t>金苑公交客运有限公司</t>
  </si>
  <si>
    <t>市兴达公共交通有限公司濠江分公司</t>
  </si>
  <si>
    <t>南澳县</t>
  </si>
  <si>
    <t>南澳县合计</t>
  </si>
  <si>
    <t>南澳县南兴公交汽车出租运输有限公司</t>
  </si>
  <si>
    <t>市兴达公共交通有限公司南澳分公司</t>
  </si>
  <si>
    <t>计算公式：企业新能源公交车运营资金=〔企业车辆系数×（企业安全管理系数总和+企业服务质量系数总和+企业防疫成效系数总和+企业经营行为系数总和）/（企业车辆数×4）〕/∑〔企业车辆系数×（企业安全管理系数总和+企业服务质量系数总和+企业防疫成效系数总和+企业经营行为系数总和）/（企业车辆数×4）〕×2021年度新能源公交车运营资金。</t>
  </si>
</sst>
</file>

<file path=xl/styles.xml><?xml version="1.0" encoding="utf-8"?>
<styleSheet xmlns="http://schemas.openxmlformats.org/spreadsheetml/2006/main">
  <numFmts count="12">
    <numFmt numFmtId="176" formatCode="#,##0.00_);[Red]\(#,##0.00\)"/>
    <numFmt numFmtId="177" formatCode="#,##0_);[Red]\(#,##0\)"/>
    <numFmt numFmtId="178" formatCode="0_ "/>
    <numFmt numFmtId="179" formatCode="0.00_);[Red]\(0.00\)"/>
    <numFmt numFmtId="180" formatCode="0.0_ "/>
    <numFmt numFmtId="181" formatCode="0.00_ "/>
    <numFmt numFmtId="182" formatCode="#,##0.0_);[Red]\(#,##0.0\)"/>
    <numFmt numFmtId="183" formatCode="0.00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4"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2"/>
      <name val="黑体"/>
      <charset val="134"/>
    </font>
    <font>
      <b/>
      <sz val="1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name val="宋体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sz val="11"/>
      <name val="仿宋_GB2312"/>
      <charset val="134"/>
    </font>
    <font>
      <sz val="8"/>
      <name val="黑体"/>
      <charset val="134"/>
    </font>
    <font>
      <sz val="16"/>
      <name val="宋体"/>
      <charset val="134"/>
    </font>
    <font>
      <b/>
      <sz val="8"/>
      <name val="宋体"/>
      <charset val="134"/>
    </font>
    <font>
      <sz val="8"/>
      <color rgb="FFFF0000"/>
      <name val="宋体"/>
      <charset val="134"/>
    </font>
    <font>
      <b/>
      <sz val="8"/>
      <color rgb="FFFF0000"/>
      <name val="宋体"/>
      <charset val="134"/>
    </font>
    <font>
      <sz val="9"/>
      <color rgb="FFFF0000"/>
      <name val="宋体"/>
      <charset val="134"/>
    </font>
    <font>
      <b/>
      <sz val="16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25" fillId="23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42" fillId="22" borderId="17" applyNumberFormat="false" applyAlignment="false" applyProtection="false">
      <alignment vertical="center"/>
    </xf>
    <xf numFmtId="0" fontId="24" fillId="13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44" fontId="27" fillId="0" borderId="0" applyFont="false" applyFill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9" fontId="27" fillId="0" borderId="0" applyFont="false" applyFill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40" fillId="18" borderId="17" applyNumberFormat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39" fillId="14" borderId="0" applyNumberFormat="false" applyBorder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34" fillId="0" borderId="16" applyNumberFormat="false" applyFill="false" applyAlignment="false" applyProtection="false">
      <alignment vertical="center"/>
    </xf>
    <xf numFmtId="0" fontId="37" fillId="11" borderId="0" applyNumberFormat="false" applyBorder="false" applyAlignment="false" applyProtection="false">
      <alignment vertical="center"/>
    </xf>
    <xf numFmtId="0" fontId="29" fillId="4" borderId="15" applyNumberFormat="false" applyAlignment="false" applyProtection="false">
      <alignment vertical="center"/>
    </xf>
    <xf numFmtId="0" fontId="41" fillId="18" borderId="19" applyNumberFormat="false" applyAlignment="false" applyProtection="false">
      <alignment vertical="center"/>
    </xf>
    <xf numFmtId="0" fontId="36" fillId="0" borderId="14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4" fillId="10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2" fontId="27" fillId="0" borderId="0" applyFont="false" applyFill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27" fillId="19" borderId="18" applyNumberFormat="false" applyFont="false" applyAlignment="false" applyProtection="false">
      <alignment vertical="center"/>
    </xf>
    <xf numFmtId="0" fontId="24" fillId="9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35" fillId="0" borderId="20" applyNumberFormat="false" applyFill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4" fillId="2" borderId="0" applyNumberFormat="false" applyBorder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183" fontId="1" fillId="0" borderId="0" xfId="0" applyNumberFormat="true" applyFont="true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left" vertical="center" wrapText="true"/>
    </xf>
    <xf numFmtId="178" fontId="10" fillId="0" borderId="3" xfId="0" applyNumberFormat="true" applyFont="true" applyFill="true" applyBorder="true" applyAlignment="true">
      <alignment horizontal="center" vertical="center" wrapText="true"/>
    </xf>
    <xf numFmtId="180" fontId="10" fillId="0" borderId="3" xfId="0" applyNumberFormat="true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177" fontId="11" fillId="0" borderId="3" xfId="0" applyNumberFormat="true" applyFont="true" applyFill="true" applyBorder="true" applyAlignment="true">
      <alignment horizontal="center" vertical="center" wrapText="true"/>
    </xf>
    <xf numFmtId="182" fontId="11" fillId="0" borderId="3" xfId="0" applyNumberFormat="true" applyFont="true" applyFill="true" applyBorder="true" applyAlignment="true">
      <alignment horizontal="center" vertical="center" wrapText="true"/>
    </xf>
    <xf numFmtId="176" fontId="11" fillId="0" borderId="3" xfId="0" applyNumberFormat="true" applyFont="true" applyFill="true" applyBorder="true" applyAlignment="true">
      <alignment horizontal="center" vertical="center" wrapText="true"/>
    </xf>
    <xf numFmtId="183" fontId="3" fillId="0" borderId="3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183" fontId="10" fillId="0" borderId="3" xfId="0" applyNumberFormat="true" applyFont="true" applyFill="true" applyBorder="true" applyAlignment="true">
      <alignment horizontal="center" vertical="center" wrapText="true"/>
    </xf>
    <xf numFmtId="176" fontId="10" fillId="0" borderId="3" xfId="0" applyNumberFormat="true" applyFont="true" applyFill="true" applyBorder="true" applyAlignment="true">
      <alignment horizontal="center" vertical="center" wrapText="true"/>
    </xf>
    <xf numFmtId="183" fontId="11" fillId="0" borderId="3" xfId="0" applyNumberFormat="true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181" fontId="10" fillId="0" borderId="3" xfId="0" applyNumberFormat="true" applyFont="true" applyFill="true" applyBorder="true" applyAlignment="true">
      <alignment horizontal="center" vertical="center" wrapText="true"/>
    </xf>
    <xf numFmtId="181" fontId="11" fillId="0" borderId="3" xfId="0" applyNumberFormat="true" applyFont="true" applyFill="true" applyBorder="true" applyAlignment="true">
      <alignment horizontal="center" vertical="center" wrapText="true"/>
    </xf>
    <xf numFmtId="0" fontId="13" fillId="0" borderId="3" xfId="0" applyFont="true" applyFill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16" fillId="0" borderId="0" xfId="0" applyFont="true" applyFill="true" applyBorder="true" applyAlignment="true">
      <alignment horizontal="center" vertical="center"/>
    </xf>
    <xf numFmtId="0" fontId="17" fillId="0" borderId="0" xfId="0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horizontal="center" vertical="center"/>
    </xf>
    <xf numFmtId="0" fontId="9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Alignment="true">
      <alignment horizontal="left" vertical="center"/>
    </xf>
    <xf numFmtId="0" fontId="19" fillId="0" borderId="0" xfId="0" applyFont="true" applyFill="true" applyAlignment="true">
      <alignment horizontal="center" vertical="center" wrapText="true"/>
    </xf>
    <xf numFmtId="0" fontId="20" fillId="0" borderId="3" xfId="0" applyFont="true" applyFill="true" applyBorder="true" applyAlignment="true">
      <alignment horizontal="center" vertical="center" wrapText="true"/>
    </xf>
    <xf numFmtId="0" fontId="21" fillId="0" borderId="3" xfId="0" applyFont="true" applyFill="true" applyBorder="true" applyAlignment="true">
      <alignment horizontal="center" vertical="center" wrapText="true"/>
    </xf>
    <xf numFmtId="0" fontId="22" fillId="0" borderId="2" xfId="0" applyFont="true" applyFill="true" applyBorder="true" applyAlignment="true">
      <alignment horizontal="center" vertical="center" wrapText="true"/>
    </xf>
    <xf numFmtId="0" fontId="22" fillId="0" borderId="7" xfId="0" applyFont="true" applyFill="true" applyBorder="true" applyAlignment="true">
      <alignment horizontal="center" vertical="center" wrapText="true"/>
    </xf>
    <xf numFmtId="0" fontId="22" fillId="0" borderId="8" xfId="0" applyFont="true" applyFill="true" applyBorder="true" applyAlignment="true">
      <alignment horizontal="center" vertical="center" wrapText="true"/>
    </xf>
    <xf numFmtId="0" fontId="22" fillId="0" borderId="3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left" vertical="center"/>
    </xf>
    <xf numFmtId="180" fontId="21" fillId="0" borderId="3" xfId="0" applyNumberFormat="true" applyFont="true" applyFill="true" applyBorder="true" applyAlignment="true">
      <alignment horizontal="center" vertical="center" wrapText="true"/>
    </xf>
    <xf numFmtId="180" fontId="21" fillId="0" borderId="9" xfId="0" applyNumberFormat="true" applyFont="true" applyFill="true" applyBorder="true" applyAlignment="true">
      <alignment horizontal="center" vertical="center"/>
    </xf>
    <xf numFmtId="180" fontId="21" fillId="0" borderId="10" xfId="0" applyNumberFormat="true" applyFont="true" applyFill="true" applyBorder="true" applyAlignment="true">
      <alignment horizontal="center" vertical="center"/>
    </xf>
    <xf numFmtId="181" fontId="21" fillId="0" borderId="10" xfId="0" applyNumberFormat="true" applyFont="true" applyFill="true" applyBorder="true" applyAlignment="true">
      <alignment horizontal="center" vertical="center"/>
    </xf>
    <xf numFmtId="180" fontId="22" fillId="0" borderId="3" xfId="0" applyNumberFormat="true" applyFont="true" applyFill="true" applyBorder="true" applyAlignment="true">
      <alignment horizontal="center" vertical="center" wrapText="true"/>
    </xf>
    <xf numFmtId="181" fontId="22" fillId="0" borderId="3" xfId="0" applyNumberFormat="true" applyFont="true" applyFill="true" applyBorder="true" applyAlignment="true">
      <alignment horizontal="center" vertical="center" wrapText="true"/>
    </xf>
    <xf numFmtId="178" fontId="21" fillId="0" borderId="3" xfId="0" applyNumberFormat="true" applyFont="true" applyFill="true" applyBorder="true" applyAlignment="true">
      <alignment horizontal="center" vertical="center" wrapText="true"/>
    </xf>
    <xf numFmtId="180" fontId="21" fillId="0" borderId="11" xfId="0" applyNumberFormat="true" applyFont="true" applyFill="true" applyBorder="true" applyAlignment="true">
      <alignment horizontal="center" vertical="center"/>
    </xf>
    <xf numFmtId="180" fontId="21" fillId="0" borderId="12" xfId="0" applyNumberFormat="true" applyFont="true" applyFill="true" applyBorder="true" applyAlignment="true">
      <alignment horizontal="center" vertical="center"/>
    </xf>
    <xf numFmtId="181" fontId="21" fillId="0" borderId="12" xfId="0" applyNumberFormat="true" applyFont="true" applyFill="true" applyBorder="true" applyAlignment="true">
      <alignment horizontal="center" vertical="center"/>
    </xf>
    <xf numFmtId="181" fontId="21" fillId="0" borderId="3" xfId="0" applyNumberFormat="true" applyFont="true" applyFill="true" applyBorder="true" applyAlignment="true">
      <alignment horizontal="center" vertical="center" wrapText="true"/>
    </xf>
    <xf numFmtId="0" fontId="20" fillId="0" borderId="4" xfId="0" applyFont="true" applyFill="true" applyBorder="true" applyAlignment="true">
      <alignment horizontal="center" vertical="center" wrapText="true"/>
    </xf>
    <xf numFmtId="0" fontId="20" fillId="0" borderId="6" xfId="0" applyFont="true" applyFill="true" applyBorder="true" applyAlignment="true">
      <alignment vertical="center" wrapText="true"/>
    </xf>
    <xf numFmtId="0" fontId="21" fillId="0" borderId="10" xfId="0" applyFont="true" applyFill="true" applyBorder="true" applyAlignment="true">
      <alignment horizontal="center" vertical="center"/>
    </xf>
    <xf numFmtId="179" fontId="21" fillId="0" borderId="3" xfId="0" applyNumberFormat="true" applyFont="true" applyFill="true" applyBorder="true" applyAlignment="true">
      <alignment horizontal="center" vertical="center" wrapText="true"/>
    </xf>
    <xf numFmtId="179" fontId="22" fillId="0" borderId="3" xfId="0" applyNumberFormat="true" applyFont="true" applyFill="true" applyBorder="true" applyAlignment="true">
      <alignment horizontal="center" vertical="center" wrapText="true"/>
    </xf>
    <xf numFmtId="0" fontId="21" fillId="0" borderId="12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4"/>
  <sheetViews>
    <sheetView workbookViewId="0">
      <selection activeCell="C5" sqref="C5"/>
    </sheetView>
  </sheetViews>
  <sheetFormatPr defaultColWidth="9" defaultRowHeight="14.25"/>
  <cols>
    <col min="1" max="1" width="6.18333333333333" style="1" customWidth="true"/>
    <col min="2" max="2" width="9.45" style="1" customWidth="true"/>
    <col min="3" max="3" width="30.725" style="39" customWidth="true"/>
    <col min="4" max="4" width="7.54166666666667" style="1" customWidth="true"/>
    <col min="5" max="5" width="11.9083333333333" style="1" customWidth="true"/>
    <col min="6" max="6" width="12.725" style="1" customWidth="true"/>
    <col min="7" max="7" width="11.1833333333333" style="1" customWidth="true"/>
    <col min="8" max="8" width="22.8166666666667" style="1" customWidth="true"/>
    <col min="9" max="9" width="18.1833333333333" style="1" customWidth="true"/>
    <col min="10" max="10" width="14.65" style="1" customWidth="true"/>
    <col min="11" max="11" width="12.6333333333333" style="1"/>
    <col min="12" max="16384" width="9" style="1"/>
  </cols>
  <sheetData>
    <row r="1" spans="1:2">
      <c r="A1" s="40" t="s">
        <v>0</v>
      </c>
      <c r="B1" s="40"/>
    </row>
    <row r="2" s="33" customFormat="true" ht="55" customHeight="true" spans="1:10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="34" customFormat="true" ht="40" customHeight="true" spans="1:10">
      <c r="A3" s="42" t="s">
        <v>2</v>
      </c>
      <c r="B3" s="42" t="s">
        <v>3</v>
      </c>
      <c r="C3" s="42" t="s">
        <v>4</v>
      </c>
      <c r="D3" s="42" t="s">
        <v>5</v>
      </c>
      <c r="E3" s="42"/>
      <c r="F3" s="42"/>
      <c r="G3" s="42"/>
      <c r="H3" s="42"/>
      <c r="I3" s="42"/>
      <c r="J3" s="60" t="s">
        <v>6</v>
      </c>
    </row>
    <row r="4" s="34" customFormat="true" ht="65" customHeight="true" spans="1:10">
      <c r="A4" s="42"/>
      <c r="B4" s="42"/>
      <c r="C4" s="42"/>
      <c r="D4" s="42" t="s">
        <v>7</v>
      </c>
      <c r="E4" s="42" t="s">
        <v>8</v>
      </c>
      <c r="F4" s="42" t="s">
        <v>9</v>
      </c>
      <c r="G4" s="42" t="s">
        <v>10</v>
      </c>
      <c r="H4" s="42" t="s">
        <v>11</v>
      </c>
      <c r="I4" s="42" t="s">
        <v>12</v>
      </c>
      <c r="J4" s="61"/>
    </row>
    <row r="5" s="35" customFormat="true" ht="34" customHeight="true" spans="1:10">
      <c r="A5" s="43">
        <v>1</v>
      </c>
      <c r="B5" s="43" t="s">
        <v>13</v>
      </c>
      <c r="C5" s="43" t="s">
        <v>14</v>
      </c>
      <c r="D5" s="43">
        <v>20</v>
      </c>
      <c r="E5" s="49">
        <v>429983.9</v>
      </c>
      <c r="F5" s="50">
        <v>20</v>
      </c>
      <c r="G5" s="51">
        <v>20</v>
      </c>
      <c r="H5" s="52">
        <v>80</v>
      </c>
      <c r="I5" s="62">
        <v>1719935.6</v>
      </c>
      <c r="J5" s="63">
        <f>I5/$I$12*1868055</f>
        <v>109122.586484669</v>
      </c>
    </row>
    <row r="6" s="36" customFormat="true" ht="34" customHeight="true" spans="1:10">
      <c r="A6" s="44" t="s">
        <v>15</v>
      </c>
      <c r="B6" s="45"/>
      <c r="C6" s="46"/>
      <c r="D6" s="47">
        <f>SUM(D5)</f>
        <v>20</v>
      </c>
      <c r="E6" s="47">
        <f>SUM(E5)</f>
        <v>429983.9</v>
      </c>
      <c r="F6" s="53">
        <f>SUM(F5)</f>
        <v>20</v>
      </c>
      <c r="G6" s="53">
        <f>SUM(G5)</f>
        <v>20</v>
      </c>
      <c r="H6" s="54">
        <f>SUM(H5:H5)</f>
        <v>80</v>
      </c>
      <c r="I6" s="47">
        <f>SUM(I5)</f>
        <v>1719935.6</v>
      </c>
      <c r="J6" s="64">
        <f>SUM(J5:J5)</f>
        <v>109122.586484669</v>
      </c>
    </row>
    <row r="7" s="35" customFormat="true" ht="34" customHeight="true" spans="1:10">
      <c r="A7" s="43">
        <v>2</v>
      </c>
      <c r="B7" s="43" t="s">
        <v>16</v>
      </c>
      <c r="C7" s="43" t="s">
        <v>17</v>
      </c>
      <c r="D7" s="43">
        <v>42</v>
      </c>
      <c r="E7" s="55">
        <v>2297038</v>
      </c>
      <c r="F7" s="56">
        <v>58</v>
      </c>
      <c r="G7" s="57">
        <v>42</v>
      </c>
      <c r="H7" s="58">
        <v>167.94</v>
      </c>
      <c r="I7" s="65">
        <v>11304373.88</v>
      </c>
      <c r="J7" s="63">
        <f>I7/$I$12*1868055</f>
        <v>717214.363360656</v>
      </c>
    </row>
    <row r="8" s="35" customFormat="true" ht="34" customHeight="true" spans="1:10">
      <c r="A8" s="43">
        <v>3</v>
      </c>
      <c r="B8" s="43"/>
      <c r="C8" s="43" t="s">
        <v>18</v>
      </c>
      <c r="D8" s="43">
        <v>7</v>
      </c>
      <c r="E8" s="59">
        <v>72689.8</v>
      </c>
      <c r="F8" s="56">
        <v>14</v>
      </c>
      <c r="G8" s="57">
        <v>8.4</v>
      </c>
      <c r="H8" s="58">
        <v>28</v>
      </c>
      <c r="I8" s="58">
        <v>697822.08</v>
      </c>
      <c r="J8" s="63">
        <f t="shared" ref="J8:J10" si="0">I8/$I$12*1868055</f>
        <v>44273.8380877233</v>
      </c>
    </row>
    <row r="9" s="35" customFormat="true" ht="34" customHeight="true" spans="1:10">
      <c r="A9" s="43">
        <v>4</v>
      </c>
      <c r="B9" s="43"/>
      <c r="C9" s="43" t="s">
        <v>19</v>
      </c>
      <c r="D9" s="43">
        <v>30</v>
      </c>
      <c r="E9" s="59">
        <v>869247.85</v>
      </c>
      <c r="F9" s="56">
        <v>40</v>
      </c>
      <c r="G9" s="57">
        <v>32</v>
      </c>
      <c r="H9" s="58">
        <v>120</v>
      </c>
      <c r="I9" s="58">
        <v>5869761.92</v>
      </c>
      <c r="J9" s="63">
        <f t="shared" si="0"/>
        <v>372411.387240089</v>
      </c>
    </row>
    <row r="10" s="35" customFormat="true" ht="34" customHeight="true" spans="1:10">
      <c r="A10" s="43">
        <v>5</v>
      </c>
      <c r="B10" s="43"/>
      <c r="C10" s="43" t="s">
        <v>20</v>
      </c>
      <c r="D10" s="43">
        <v>20</v>
      </c>
      <c r="E10" s="55">
        <v>1894510.5</v>
      </c>
      <c r="F10" s="56">
        <v>26</v>
      </c>
      <c r="G10" s="57">
        <v>20</v>
      </c>
      <c r="H10" s="58">
        <v>80</v>
      </c>
      <c r="I10" s="65">
        <v>9851454.6</v>
      </c>
      <c r="J10" s="63">
        <f t="shared" si="0"/>
        <v>625032.824826863</v>
      </c>
    </row>
    <row r="11" s="35" customFormat="true" ht="34" customHeight="true" spans="1:10">
      <c r="A11" s="47" t="s">
        <v>21</v>
      </c>
      <c r="B11" s="47"/>
      <c r="C11" s="47"/>
      <c r="D11" s="47">
        <f t="shared" ref="D11:J11" si="1">SUM(D7:D10)</f>
        <v>99</v>
      </c>
      <c r="E11" s="47">
        <f t="shared" si="1"/>
        <v>5133486.15</v>
      </c>
      <c r="F11" s="53">
        <f t="shared" si="1"/>
        <v>138</v>
      </c>
      <c r="G11" s="53">
        <f t="shared" si="1"/>
        <v>102.4</v>
      </c>
      <c r="H11" s="54">
        <f t="shared" si="1"/>
        <v>395.94</v>
      </c>
      <c r="I11" s="47">
        <f t="shared" si="1"/>
        <v>27723412.48</v>
      </c>
      <c r="J11" s="64">
        <f t="shared" si="1"/>
        <v>1758932.41351533</v>
      </c>
    </row>
    <row r="12" s="35" customFormat="true" ht="34" customHeight="true" spans="1:10">
      <c r="A12" s="47" t="s">
        <v>22</v>
      </c>
      <c r="B12" s="47"/>
      <c r="C12" s="47"/>
      <c r="D12" s="47">
        <v>119</v>
      </c>
      <c r="E12" s="47">
        <f>E6+E11</f>
        <v>5563470.05</v>
      </c>
      <c r="F12" s="47">
        <f t="shared" ref="F12:J12" si="2">F6+F11</f>
        <v>158</v>
      </c>
      <c r="G12" s="47">
        <f t="shared" si="2"/>
        <v>122.4</v>
      </c>
      <c r="H12" s="47">
        <f t="shared" si="2"/>
        <v>475.94</v>
      </c>
      <c r="I12" s="47">
        <f t="shared" si="2"/>
        <v>29443348.08</v>
      </c>
      <c r="J12" s="54">
        <f t="shared" si="2"/>
        <v>1868055</v>
      </c>
    </row>
    <row r="13" s="37" customFormat="true" ht="53" customHeight="true" spans="1:10">
      <c r="A13" s="15" t="s">
        <v>23</v>
      </c>
      <c r="B13" s="15"/>
      <c r="C13" s="15"/>
      <c r="D13" s="15"/>
      <c r="E13" s="15"/>
      <c r="F13" s="15"/>
      <c r="G13" s="15"/>
      <c r="H13" s="15"/>
      <c r="I13" s="15"/>
      <c r="J13" s="15"/>
    </row>
    <row r="14" s="38" customFormat="true" ht="16" customHeight="true" spans="1:10">
      <c r="A14" s="48"/>
      <c r="B14" s="48"/>
      <c r="C14" s="48"/>
      <c r="D14" s="48"/>
      <c r="E14" s="48"/>
      <c r="F14" s="48"/>
      <c r="G14" s="48"/>
      <c r="H14" s="48"/>
      <c r="I14" s="48"/>
      <c r="J14" s="48"/>
    </row>
  </sheetData>
  <mergeCells count="13">
    <mergeCell ref="A1:B1"/>
    <mergeCell ref="A2:J2"/>
    <mergeCell ref="D3:I3"/>
    <mergeCell ref="A6:C6"/>
    <mergeCell ref="A11:C11"/>
    <mergeCell ref="A12:C12"/>
    <mergeCell ref="A13:J13"/>
    <mergeCell ref="A14:J14"/>
    <mergeCell ref="A3:A4"/>
    <mergeCell ref="B3:B4"/>
    <mergeCell ref="B7:B10"/>
    <mergeCell ref="C3:C4"/>
    <mergeCell ref="J3:J4"/>
  </mergeCells>
  <printOptions horizontalCentered="true"/>
  <pageMargins left="0.472222222222222" right="0.357638888888889" top="0.597916666666667" bottom="0.208333333333333" header="0.511805555555556" footer="0.511805555555556"/>
  <pageSetup paperSize="9" scale="8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4"/>
  <sheetViews>
    <sheetView topLeftCell="B1" workbookViewId="0">
      <selection activeCell="F5" sqref="F5"/>
    </sheetView>
  </sheetViews>
  <sheetFormatPr defaultColWidth="9" defaultRowHeight="14.25"/>
  <cols>
    <col min="1" max="1" width="9" style="1" hidden="true" customWidth="true"/>
    <col min="2" max="2" width="8.125" style="1" customWidth="true"/>
    <col min="3" max="3" width="6.75" style="1" customWidth="true"/>
    <col min="4" max="4" width="24.125" style="1" customWidth="true"/>
    <col min="5" max="5" width="9" style="1" customWidth="true"/>
    <col min="6" max="6" width="12.375" style="1" customWidth="true"/>
    <col min="7" max="7" width="10.25" style="1" customWidth="true"/>
    <col min="8" max="8" width="9.5" style="1" customWidth="true"/>
    <col min="9" max="9" width="9.875" style="1" customWidth="true"/>
    <col min="10" max="10" width="9.375" style="1" customWidth="true"/>
    <col min="11" max="11" width="11.375" style="1" customWidth="true"/>
    <col min="12" max="12" width="9.625" style="1" customWidth="true"/>
    <col min="13" max="13" width="12.5" style="2" customWidth="true"/>
    <col min="14" max="14" width="5.125" style="1" customWidth="true"/>
    <col min="15" max="15" width="4.75" style="1" customWidth="true"/>
    <col min="16" max="16" width="5.625" style="1" customWidth="true"/>
    <col min="17" max="16383" width="9" style="1"/>
  </cols>
  <sheetData>
    <row r="1" s="1" customFormat="true" ht="30" customHeight="true" spans="1:16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true" ht="21" customHeight="true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true" ht="53" customHeight="true" spans="1:16">
      <c r="A3" s="5" t="s">
        <v>2</v>
      </c>
      <c r="B3" s="6" t="s">
        <v>25</v>
      </c>
      <c r="C3" s="6" t="s">
        <v>4</v>
      </c>
      <c r="D3" s="6"/>
      <c r="E3" s="6" t="s">
        <v>26</v>
      </c>
      <c r="F3" s="6" t="s">
        <v>27</v>
      </c>
      <c r="G3" s="6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32" t="s">
        <v>33</v>
      </c>
      <c r="M3" s="23" t="s">
        <v>34</v>
      </c>
      <c r="N3" s="24" t="s">
        <v>35</v>
      </c>
      <c r="O3" s="24"/>
      <c r="P3" s="24"/>
    </row>
    <row r="4" s="1" customFormat="true" ht="30" customHeight="true" spans="1:16">
      <c r="A4" s="7">
        <v>1</v>
      </c>
      <c r="B4" s="8" t="s">
        <v>36</v>
      </c>
      <c r="C4" s="8"/>
      <c r="D4" s="8"/>
      <c r="E4" s="16">
        <f t="shared" ref="E4:J4" si="0">SUM(E5+E12)</f>
        <v>794</v>
      </c>
      <c r="F4" s="30">
        <f t="shared" si="0"/>
        <v>7105.7</v>
      </c>
      <c r="G4" s="16">
        <f t="shared" si="0"/>
        <v>794</v>
      </c>
      <c r="H4" s="16">
        <f t="shared" si="0"/>
        <v>794</v>
      </c>
      <c r="I4" s="16">
        <f t="shared" si="0"/>
        <v>794</v>
      </c>
      <c r="J4" s="16">
        <f t="shared" si="0"/>
        <v>794</v>
      </c>
      <c r="K4" s="25">
        <v>118.8184</v>
      </c>
      <c r="L4" s="25">
        <v>191.0406</v>
      </c>
      <c r="M4" s="25">
        <v>309.859</v>
      </c>
      <c r="N4" s="26"/>
      <c r="O4" s="26"/>
      <c r="P4" s="26"/>
    </row>
    <row r="5" s="1" customFormat="true" ht="30" customHeight="true" spans="1:16">
      <c r="A5" s="7"/>
      <c r="B5" s="8" t="s">
        <v>37</v>
      </c>
      <c r="C5" s="8" t="s">
        <v>38</v>
      </c>
      <c r="D5" s="8"/>
      <c r="E5" s="18">
        <f t="shared" ref="E5:K5" si="1">SUM(E6:E11)</f>
        <v>729</v>
      </c>
      <c r="F5" s="30">
        <f t="shared" si="1"/>
        <v>6562.73</v>
      </c>
      <c r="G5" s="18">
        <f t="shared" si="1"/>
        <v>729</v>
      </c>
      <c r="H5" s="18">
        <f t="shared" si="1"/>
        <v>729</v>
      </c>
      <c r="I5" s="18">
        <f t="shared" si="1"/>
        <v>729</v>
      </c>
      <c r="J5" s="18">
        <f t="shared" si="1"/>
        <v>729</v>
      </c>
      <c r="K5" s="18">
        <f t="shared" si="1"/>
        <v>109.7391</v>
      </c>
      <c r="L5" s="25"/>
      <c r="M5" s="25">
        <v>300.7797</v>
      </c>
      <c r="N5" s="26"/>
      <c r="O5" s="26"/>
      <c r="P5" s="26"/>
    </row>
    <row r="6" s="1" customFormat="true" ht="30" customHeight="true" spans="1:16">
      <c r="A6" s="5">
        <v>2</v>
      </c>
      <c r="B6" s="8"/>
      <c r="C6" s="9" t="s">
        <v>39</v>
      </c>
      <c r="D6" s="9"/>
      <c r="E6" s="19">
        <v>89</v>
      </c>
      <c r="F6" s="31">
        <v>599.47</v>
      </c>
      <c r="G6" s="19">
        <v>89</v>
      </c>
      <c r="H6" s="19">
        <v>89</v>
      </c>
      <c r="I6" s="19">
        <v>89</v>
      </c>
      <c r="J6" s="19">
        <v>89</v>
      </c>
      <c r="K6" s="27">
        <v>10.0241</v>
      </c>
      <c r="L6" s="27"/>
      <c r="M6" s="27">
        <v>10.0241</v>
      </c>
      <c r="N6" s="22"/>
      <c r="O6" s="22"/>
      <c r="P6" s="22"/>
    </row>
    <row r="7" s="1" customFormat="true" ht="30" customHeight="true" spans="1:16">
      <c r="A7" s="5"/>
      <c r="B7" s="8"/>
      <c r="C7" s="9" t="s">
        <v>40</v>
      </c>
      <c r="D7" s="9"/>
      <c r="E7" s="19">
        <v>23</v>
      </c>
      <c r="F7" s="31">
        <v>53.83</v>
      </c>
      <c r="G7" s="19">
        <v>23</v>
      </c>
      <c r="H7" s="19">
        <v>23</v>
      </c>
      <c r="I7" s="19">
        <v>23</v>
      </c>
      <c r="J7" s="19">
        <v>23</v>
      </c>
      <c r="K7" s="27">
        <v>0.9001</v>
      </c>
      <c r="L7" s="27"/>
      <c r="M7" s="27">
        <v>0.9001</v>
      </c>
      <c r="N7" s="22"/>
      <c r="O7" s="22"/>
      <c r="P7" s="22"/>
    </row>
    <row r="8" s="1" customFormat="true" ht="30" customHeight="true" spans="1:16">
      <c r="A8" s="5"/>
      <c r="B8" s="8"/>
      <c r="C8" s="9" t="s">
        <v>41</v>
      </c>
      <c r="D8" s="9"/>
      <c r="E8" s="19">
        <v>7</v>
      </c>
      <c r="F8" s="31">
        <v>56.5</v>
      </c>
      <c r="G8" s="19">
        <v>7</v>
      </c>
      <c r="H8" s="19">
        <v>7</v>
      </c>
      <c r="I8" s="19">
        <v>7</v>
      </c>
      <c r="J8" s="19">
        <v>7</v>
      </c>
      <c r="K8" s="27">
        <v>0.9448</v>
      </c>
      <c r="L8" s="27"/>
      <c r="M8" s="27">
        <v>0.9448</v>
      </c>
      <c r="N8" s="22"/>
      <c r="O8" s="22"/>
      <c r="P8" s="22"/>
    </row>
    <row r="9" s="1" customFormat="true" ht="30" customHeight="true" spans="1:16">
      <c r="A9" s="5">
        <v>8</v>
      </c>
      <c r="B9" s="8"/>
      <c r="C9" s="9" t="s">
        <v>42</v>
      </c>
      <c r="D9" s="9"/>
      <c r="E9" s="19">
        <v>82</v>
      </c>
      <c r="F9" s="31">
        <v>572.6</v>
      </c>
      <c r="G9" s="19">
        <v>82</v>
      </c>
      <c r="H9" s="19">
        <v>82</v>
      </c>
      <c r="I9" s="19">
        <v>82</v>
      </c>
      <c r="J9" s="19">
        <v>82</v>
      </c>
      <c r="K9" s="27">
        <v>9.5747</v>
      </c>
      <c r="L9" s="27"/>
      <c r="M9" s="27">
        <v>9.5747</v>
      </c>
      <c r="N9" s="22"/>
      <c r="O9" s="22"/>
      <c r="P9" s="22"/>
    </row>
    <row r="10" s="1" customFormat="true" ht="30" customHeight="true" spans="1:16">
      <c r="A10" s="5"/>
      <c r="B10" s="8"/>
      <c r="C10" s="9" t="s">
        <v>43</v>
      </c>
      <c r="D10" s="9"/>
      <c r="E10" s="19">
        <v>28</v>
      </c>
      <c r="F10" s="31">
        <v>123.33</v>
      </c>
      <c r="G10" s="19">
        <v>28</v>
      </c>
      <c r="H10" s="19">
        <v>28</v>
      </c>
      <c r="I10" s="19">
        <v>28</v>
      </c>
      <c r="J10" s="19">
        <v>28</v>
      </c>
      <c r="K10" s="27">
        <v>2.0623</v>
      </c>
      <c r="L10" s="27"/>
      <c r="M10" s="27">
        <v>2.0623</v>
      </c>
      <c r="N10" s="22"/>
      <c r="O10" s="22"/>
      <c r="P10" s="22"/>
    </row>
    <row r="11" s="1" customFormat="true" ht="30" customHeight="true" spans="1:16">
      <c r="A11" s="5"/>
      <c r="B11" s="8"/>
      <c r="C11" s="9" t="s">
        <v>44</v>
      </c>
      <c r="D11" s="9"/>
      <c r="E11" s="19">
        <v>500</v>
      </c>
      <c r="F11" s="31">
        <v>5157</v>
      </c>
      <c r="G11" s="19">
        <v>500</v>
      </c>
      <c r="H11" s="19">
        <v>500</v>
      </c>
      <c r="I11" s="19">
        <v>500</v>
      </c>
      <c r="J11" s="19">
        <v>500</v>
      </c>
      <c r="K11" s="27">
        <v>86.2331</v>
      </c>
      <c r="L11" s="27">
        <v>191.0406</v>
      </c>
      <c r="M11" s="27">
        <v>277.2737</v>
      </c>
      <c r="N11" s="22"/>
      <c r="O11" s="22"/>
      <c r="P11" s="22"/>
    </row>
    <row r="12" s="1" customFormat="true" ht="30" customHeight="true" spans="1:16">
      <c r="A12" s="5"/>
      <c r="B12" s="8" t="s">
        <v>45</v>
      </c>
      <c r="C12" s="8" t="s">
        <v>46</v>
      </c>
      <c r="D12" s="8"/>
      <c r="E12" s="18">
        <f t="shared" ref="E12:K12" si="2">SUM(E13)</f>
        <v>65</v>
      </c>
      <c r="F12" s="30">
        <f t="shared" si="2"/>
        <v>542.97</v>
      </c>
      <c r="G12" s="18">
        <f t="shared" si="2"/>
        <v>65</v>
      </c>
      <c r="H12" s="18">
        <f t="shared" si="2"/>
        <v>65</v>
      </c>
      <c r="I12" s="18">
        <f t="shared" si="2"/>
        <v>65</v>
      </c>
      <c r="J12" s="18">
        <f t="shared" si="2"/>
        <v>65</v>
      </c>
      <c r="K12" s="18">
        <f t="shared" si="2"/>
        <v>9.0793</v>
      </c>
      <c r="L12" s="25"/>
      <c r="M12" s="18">
        <v>9.0793</v>
      </c>
      <c r="N12" s="22"/>
      <c r="O12" s="22"/>
      <c r="P12" s="22"/>
    </row>
    <row r="13" s="1" customFormat="true" ht="30" customHeight="true" spans="1:16">
      <c r="A13" s="5"/>
      <c r="B13" s="8"/>
      <c r="C13" s="29" t="s">
        <v>47</v>
      </c>
      <c r="D13" s="29"/>
      <c r="E13" s="19">
        <v>65</v>
      </c>
      <c r="F13" s="31">
        <v>542.97</v>
      </c>
      <c r="G13" s="19">
        <v>65</v>
      </c>
      <c r="H13" s="19">
        <v>65</v>
      </c>
      <c r="I13" s="19">
        <v>65</v>
      </c>
      <c r="J13" s="19">
        <v>65</v>
      </c>
      <c r="K13" s="27">
        <v>9.0793</v>
      </c>
      <c r="L13" s="27"/>
      <c r="M13" s="27">
        <v>9.0793</v>
      </c>
      <c r="N13" s="22"/>
      <c r="O13" s="22"/>
      <c r="P13" s="22"/>
    </row>
    <row r="14" ht="68" customHeight="true" spans="2:16">
      <c r="B14" s="15" t="s">
        <v>48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</sheetData>
  <mergeCells count="26">
    <mergeCell ref="C3:D3"/>
    <mergeCell ref="N3:P3"/>
    <mergeCell ref="B4:D4"/>
    <mergeCell ref="N4:P4"/>
    <mergeCell ref="C5:D5"/>
    <mergeCell ref="N5:P5"/>
    <mergeCell ref="C6:D6"/>
    <mergeCell ref="N6:P6"/>
    <mergeCell ref="C7:D7"/>
    <mergeCell ref="N7:P7"/>
    <mergeCell ref="C8:D8"/>
    <mergeCell ref="N8:P8"/>
    <mergeCell ref="C9:D9"/>
    <mergeCell ref="N9:P9"/>
    <mergeCell ref="C10:D10"/>
    <mergeCell ref="N10:P10"/>
    <mergeCell ref="C11:D11"/>
    <mergeCell ref="N11:P11"/>
    <mergeCell ref="C12:D12"/>
    <mergeCell ref="N12:P12"/>
    <mergeCell ref="C13:D13"/>
    <mergeCell ref="N13:P13"/>
    <mergeCell ref="B14:P14"/>
    <mergeCell ref="B5:B11"/>
    <mergeCell ref="B12:B13"/>
    <mergeCell ref="A1:P2"/>
  </mergeCells>
  <pageMargins left="0.75" right="0.75" top="1" bottom="1" header="0.51" footer="0.51"/>
  <pageSetup paperSize="9" scale="8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29"/>
  <sheetViews>
    <sheetView tabSelected="1" topLeftCell="B1" workbookViewId="0">
      <selection activeCell="O3" sqref="O3"/>
    </sheetView>
  </sheetViews>
  <sheetFormatPr defaultColWidth="9" defaultRowHeight="14.25"/>
  <cols>
    <col min="1" max="1" width="9" style="1" hidden="true" customWidth="true"/>
    <col min="2" max="2" width="9" style="1" customWidth="true"/>
    <col min="3" max="3" width="6.75" style="1" customWidth="true"/>
    <col min="4" max="4" width="24.125" style="1" customWidth="true"/>
    <col min="5" max="5" width="9" style="1" customWidth="true"/>
    <col min="6" max="6" width="8.875" style="1" customWidth="true"/>
    <col min="7" max="7" width="10.25" style="1" customWidth="true"/>
    <col min="8" max="8" width="9.5" style="1" customWidth="true"/>
    <col min="9" max="9" width="9.875" style="1" customWidth="true"/>
    <col min="10" max="10" width="9.375" style="1" customWidth="true"/>
    <col min="11" max="11" width="13.25" style="2" customWidth="true"/>
    <col min="12" max="12" width="5.125" style="1" customWidth="true"/>
    <col min="13" max="13" width="4.75" style="1" customWidth="true"/>
    <col min="14" max="14" width="10.375" style="1" customWidth="true"/>
    <col min="15" max="16380" width="9" style="1"/>
  </cols>
  <sheetData>
    <row r="1" ht="30" customHeight="true" spans="1:14">
      <c r="A1" s="3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1" customHeight="true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53" customHeight="true" spans="1:14">
      <c r="A3" s="5" t="s">
        <v>2</v>
      </c>
      <c r="B3" s="6" t="s">
        <v>25</v>
      </c>
      <c r="C3" s="6" t="s">
        <v>4</v>
      </c>
      <c r="D3" s="6"/>
      <c r="E3" s="6" t="s">
        <v>26</v>
      </c>
      <c r="F3" s="6" t="s">
        <v>50</v>
      </c>
      <c r="G3" s="6" t="s">
        <v>28</v>
      </c>
      <c r="H3" s="6" t="s">
        <v>29</v>
      </c>
      <c r="I3" s="6" t="s">
        <v>30</v>
      </c>
      <c r="J3" s="6" t="s">
        <v>31</v>
      </c>
      <c r="K3" s="23" t="s">
        <v>34</v>
      </c>
      <c r="L3" s="24" t="s">
        <v>35</v>
      </c>
      <c r="M3" s="24"/>
      <c r="N3" s="24"/>
    </row>
    <row r="4" ht="25" customHeight="true" spans="1:14">
      <c r="A4" s="7">
        <v>1</v>
      </c>
      <c r="B4" s="8" t="s">
        <v>36</v>
      </c>
      <c r="C4" s="8"/>
      <c r="D4" s="8"/>
      <c r="E4" s="16">
        <f t="shared" ref="E4:J4" si="0">SUM(E5+E13+E19+E21+E24+E26)</f>
        <v>1852</v>
      </c>
      <c r="F4" s="17">
        <f t="shared" si="0"/>
        <v>1599.5</v>
      </c>
      <c r="G4" s="17">
        <f t="shared" si="0"/>
        <v>1851.5</v>
      </c>
      <c r="H4" s="16">
        <f t="shared" si="0"/>
        <v>1852</v>
      </c>
      <c r="I4" s="16">
        <f t="shared" si="0"/>
        <v>1852</v>
      </c>
      <c r="J4" s="16">
        <f t="shared" si="0"/>
        <v>1852</v>
      </c>
      <c r="K4" s="25">
        <v>761.7752</v>
      </c>
      <c r="L4" s="26"/>
      <c r="M4" s="26"/>
      <c r="N4" s="26"/>
    </row>
    <row r="5" s="1" customFormat="true" ht="25" customHeight="true" spans="1:14">
      <c r="A5" s="7"/>
      <c r="B5" s="8" t="s">
        <v>37</v>
      </c>
      <c r="C5" s="8" t="s">
        <v>38</v>
      </c>
      <c r="D5" s="8"/>
      <c r="E5" s="18">
        <f t="shared" ref="E5:K5" si="1">SUM(E6:E12)</f>
        <v>1242</v>
      </c>
      <c r="F5" s="18">
        <f t="shared" si="1"/>
        <v>1132.5</v>
      </c>
      <c r="G5" s="18">
        <f t="shared" si="1"/>
        <v>1241.5</v>
      </c>
      <c r="H5" s="18">
        <f t="shared" si="1"/>
        <v>1242</v>
      </c>
      <c r="I5" s="18">
        <f t="shared" si="1"/>
        <v>1242</v>
      </c>
      <c r="J5" s="18">
        <f t="shared" si="1"/>
        <v>1242</v>
      </c>
      <c r="K5" s="25">
        <f t="shared" si="1"/>
        <v>539.3482</v>
      </c>
      <c r="L5" s="26"/>
      <c r="M5" s="26"/>
      <c r="N5" s="26"/>
    </row>
    <row r="6" s="1" customFormat="true" ht="25" customHeight="true" spans="1:14">
      <c r="A6" s="5">
        <v>2</v>
      </c>
      <c r="B6" s="8"/>
      <c r="C6" s="9" t="s">
        <v>51</v>
      </c>
      <c r="D6" s="9"/>
      <c r="E6" s="19">
        <v>720</v>
      </c>
      <c r="F6" s="20">
        <v>680</v>
      </c>
      <c r="G6" s="19">
        <v>720</v>
      </c>
      <c r="H6" s="19">
        <v>720</v>
      </c>
      <c r="I6" s="19">
        <v>720</v>
      </c>
      <c r="J6" s="19">
        <v>720</v>
      </c>
      <c r="K6" s="27">
        <v>323.8768</v>
      </c>
      <c r="L6" s="22"/>
      <c r="M6" s="22"/>
      <c r="N6" s="22"/>
    </row>
    <row r="7" s="1" customFormat="true" ht="25" customHeight="true" spans="1:14">
      <c r="A7" s="5"/>
      <c r="B7" s="8"/>
      <c r="C7" s="9" t="s">
        <v>52</v>
      </c>
      <c r="D7" s="9"/>
      <c r="E7" s="19">
        <v>160</v>
      </c>
      <c r="F7" s="20">
        <v>125</v>
      </c>
      <c r="G7" s="19">
        <v>160</v>
      </c>
      <c r="H7" s="19">
        <v>160</v>
      </c>
      <c r="I7" s="19">
        <v>160</v>
      </c>
      <c r="J7" s="19">
        <v>160</v>
      </c>
      <c r="K7" s="27">
        <v>59.5362</v>
      </c>
      <c r="L7" s="22"/>
      <c r="M7" s="22"/>
      <c r="N7" s="22"/>
    </row>
    <row r="8" s="1" customFormat="true" ht="25" customHeight="true" spans="1:14">
      <c r="A8" s="5"/>
      <c r="B8" s="8"/>
      <c r="C8" s="9" t="s">
        <v>53</v>
      </c>
      <c r="D8" s="9"/>
      <c r="E8" s="19">
        <v>80</v>
      </c>
      <c r="F8" s="20">
        <v>69</v>
      </c>
      <c r="G8" s="19">
        <v>80</v>
      </c>
      <c r="H8" s="19">
        <v>80</v>
      </c>
      <c r="I8" s="19">
        <v>80</v>
      </c>
      <c r="J8" s="19">
        <v>80</v>
      </c>
      <c r="K8" s="27">
        <v>32.864</v>
      </c>
      <c r="L8" s="22"/>
      <c r="M8" s="22"/>
      <c r="N8" s="22"/>
    </row>
    <row r="9" s="1" customFormat="true" ht="25" customHeight="true" spans="1:14">
      <c r="A9" s="5">
        <v>7</v>
      </c>
      <c r="B9" s="8"/>
      <c r="C9" s="9" t="s">
        <v>54</v>
      </c>
      <c r="D9" s="9"/>
      <c r="E9" s="19">
        <v>146</v>
      </c>
      <c r="F9" s="20">
        <v>146</v>
      </c>
      <c r="G9" s="19">
        <v>146</v>
      </c>
      <c r="H9" s="19">
        <v>146</v>
      </c>
      <c r="I9" s="19">
        <v>146</v>
      </c>
      <c r="J9" s="19">
        <v>146</v>
      </c>
      <c r="K9" s="27">
        <v>69.5383</v>
      </c>
      <c r="L9" s="22"/>
      <c r="M9" s="22"/>
      <c r="N9" s="22"/>
    </row>
    <row r="10" s="1" customFormat="true" ht="25" customHeight="true" spans="1:14">
      <c r="A10" s="5">
        <v>8</v>
      </c>
      <c r="B10" s="8"/>
      <c r="C10" s="9" t="s">
        <v>55</v>
      </c>
      <c r="D10" s="9"/>
      <c r="E10" s="19">
        <v>94</v>
      </c>
      <c r="F10" s="21">
        <v>78.5</v>
      </c>
      <c r="G10" s="19">
        <v>93.5</v>
      </c>
      <c r="H10" s="19">
        <v>94</v>
      </c>
      <c r="I10" s="19">
        <v>94</v>
      </c>
      <c r="J10" s="19">
        <v>94</v>
      </c>
      <c r="K10" s="27">
        <v>37.339</v>
      </c>
      <c r="L10" s="22"/>
      <c r="M10" s="22"/>
      <c r="N10" s="22"/>
    </row>
    <row r="11" s="1" customFormat="true" ht="25" customHeight="true" spans="1:14">
      <c r="A11" s="5"/>
      <c r="B11" s="8"/>
      <c r="C11" s="9" t="s">
        <v>56</v>
      </c>
      <c r="D11" s="9"/>
      <c r="E11" s="19">
        <v>32</v>
      </c>
      <c r="F11" s="20">
        <v>24</v>
      </c>
      <c r="G11" s="19">
        <v>32</v>
      </c>
      <c r="H11" s="19">
        <v>32</v>
      </c>
      <c r="I11" s="19">
        <v>32</v>
      </c>
      <c r="J11" s="19">
        <v>32</v>
      </c>
      <c r="K11" s="27">
        <v>11.431</v>
      </c>
      <c r="L11" s="22"/>
      <c r="M11" s="22"/>
      <c r="N11" s="22"/>
    </row>
    <row r="12" s="1" customFormat="true" ht="25" customHeight="true" spans="1:14">
      <c r="A12" s="5"/>
      <c r="B12" s="8"/>
      <c r="C12" s="9" t="s">
        <v>57</v>
      </c>
      <c r="D12" s="9"/>
      <c r="E12" s="19">
        <v>10</v>
      </c>
      <c r="F12" s="20">
        <v>10</v>
      </c>
      <c r="G12" s="19">
        <v>10</v>
      </c>
      <c r="H12" s="19">
        <v>10</v>
      </c>
      <c r="I12" s="19">
        <v>10</v>
      </c>
      <c r="J12" s="19">
        <v>10</v>
      </c>
      <c r="K12" s="27">
        <v>4.7629</v>
      </c>
      <c r="L12" s="22"/>
      <c r="M12" s="22"/>
      <c r="N12" s="22"/>
    </row>
    <row r="13" s="1" customFormat="true" ht="25" customHeight="true" spans="1:14">
      <c r="A13" s="5"/>
      <c r="B13" s="8" t="s">
        <v>16</v>
      </c>
      <c r="C13" s="8" t="s">
        <v>58</v>
      </c>
      <c r="D13" s="8"/>
      <c r="E13" s="18">
        <f t="shared" ref="E13:K13" si="2">SUM(E14:E18)</f>
        <v>318</v>
      </c>
      <c r="F13" s="18">
        <f t="shared" si="2"/>
        <v>238.5</v>
      </c>
      <c r="G13" s="18">
        <f t="shared" si="2"/>
        <v>318</v>
      </c>
      <c r="H13" s="18">
        <f t="shared" si="2"/>
        <v>318</v>
      </c>
      <c r="I13" s="18">
        <f t="shared" si="2"/>
        <v>318</v>
      </c>
      <c r="J13" s="18">
        <f t="shared" si="2"/>
        <v>318</v>
      </c>
      <c r="K13" s="25">
        <f t="shared" si="2"/>
        <v>113.5949</v>
      </c>
      <c r="L13" s="26"/>
      <c r="M13" s="26"/>
      <c r="N13" s="26"/>
    </row>
    <row r="14" s="1" customFormat="true" ht="25" customHeight="true" spans="1:14">
      <c r="A14" s="5"/>
      <c r="B14" s="8"/>
      <c r="C14" s="9" t="s">
        <v>59</v>
      </c>
      <c r="D14" s="9"/>
      <c r="E14" s="19">
        <v>161</v>
      </c>
      <c r="F14" s="22">
        <v>120.75</v>
      </c>
      <c r="G14" s="19">
        <v>161</v>
      </c>
      <c r="H14" s="19">
        <v>161</v>
      </c>
      <c r="I14" s="19">
        <v>161</v>
      </c>
      <c r="J14" s="19">
        <v>161</v>
      </c>
      <c r="K14" s="27">
        <v>57.5119</v>
      </c>
      <c r="L14" s="22"/>
      <c r="M14" s="22"/>
      <c r="N14" s="22"/>
    </row>
    <row r="15" s="1" customFormat="true" ht="25" customHeight="true" spans="1:14">
      <c r="A15" s="5"/>
      <c r="B15" s="8"/>
      <c r="C15" s="9" t="s">
        <v>60</v>
      </c>
      <c r="D15" s="9"/>
      <c r="E15" s="19">
        <v>43</v>
      </c>
      <c r="F15" s="22">
        <v>32.25</v>
      </c>
      <c r="G15" s="19">
        <v>43</v>
      </c>
      <c r="H15" s="19">
        <v>43</v>
      </c>
      <c r="I15" s="19">
        <v>43</v>
      </c>
      <c r="J15" s="19">
        <v>43</v>
      </c>
      <c r="K15" s="27">
        <v>15.3603</v>
      </c>
      <c r="L15" s="22"/>
      <c r="M15" s="22"/>
      <c r="N15" s="22"/>
    </row>
    <row r="16" s="1" customFormat="true" ht="25" customHeight="true" spans="1:14">
      <c r="A16" s="5"/>
      <c r="B16" s="8"/>
      <c r="C16" s="9" t="s">
        <v>61</v>
      </c>
      <c r="D16" s="9"/>
      <c r="E16" s="19">
        <v>54</v>
      </c>
      <c r="F16" s="21">
        <v>40.5</v>
      </c>
      <c r="G16" s="19">
        <v>54</v>
      </c>
      <c r="H16" s="19">
        <v>54</v>
      </c>
      <c r="I16" s="19">
        <v>54</v>
      </c>
      <c r="J16" s="19">
        <v>54</v>
      </c>
      <c r="K16" s="27">
        <v>19.2897</v>
      </c>
      <c r="L16" s="22"/>
      <c r="M16" s="22"/>
      <c r="N16" s="22"/>
    </row>
    <row r="17" s="1" customFormat="true" ht="25" customHeight="true" spans="1:14">
      <c r="A17" s="5"/>
      <c r="B17" s="8"/>
      <c r="C17" s="9" t="s">
        <v>62</v>
      </c>
      <c r="D17" s="9"/>
      <c r="E17" s="19">
        <v>30</v>
      </c>
      <c r="F17" s="21">
        <v>22.5</v>
      </c>
      <c r="G17" s="19">
        <v>30</v>
      </c>
      <c r="H17" s="19">
        <v>30</v>
      </c>
      <c r="I17" s="19">
        <v>30</v>
      </c>
      <c r="J17" s="19">
        <v>30</v>
      </c>
      <c r="K17" s="27">
        <v>10.7165</v>
      </c>
      <c r="L17" s="22"/>
      <c r="M17" s="22"/>
      <c r="N17" s="22"/>
    </row>
    <row r="18" s="1" customFormat="true" ht="25" customHeight="true" spans="1:14">
      <c r="A18" s="5"/>
      <c r="B18" s="8"/>
      <c r="C18" s="10" t="s">
        <v>63</v>
      </c>
      <c r="D18" s="10"/>
      <c r="E18" s="19">
        <v>30</v>
      </c>
      <c r="F18" s="21">
        <v>22.5</v>
      </c>
      <c r="G18" s="19">
        <v>30</v>
      </c>
      <c r="H18" s="19">
        <v>30</v>
      </c>
      <c r="I18" s="19">
        <v>30</v>
      </c>
      <c r="J18" s="19">
        <v>30</v>
      </c>
      <c r="K18" s="27">
        <v>10.7165</v>
      </c>
      <c r="L18" s="22"/>
      <c r="M18" s="22"/>
      <c r="N18" s="22"/>
    </row>
    <row r="19" s="1" customFormat="true" ht="25" customHeight="true" spans="1:14">
      <c r="A19" s="5"/>
      <c r="B19" s="8" t="s">
        <v>64</v>
      </c>
      <c r="C19" s="8" t="s">
        <v>65</v>
      </c>
      <c r="D19" s="8"/>
      <c r="E19" s="18">
        <f t="shared" ref="E19:J19" si="3">SUM(E20:E20)</f>
        <v>130</v>
      </c>
      <c r="F19" s="18">
        <f t="shared" si="3"/>
        <v>100</v>
      </c>
      <c r="G19" s="18">
        <f t="shared" si="3"/>
        <v>130</v>
      </c>
      <c r="H19" s="18">
        <f t="shared" si="3"/>
        <v>130</v>
      </c>
      <c r="I19" s="18">
        <f t="shared" si="3"/>
        <v>130</v>
      </c>
      <c r="J19" s="18">
        <f t="shared" si="3"/>
        <v>130</v>
      </c>
      <c r="K19" s="25">
        <f>SUM(K20)</f>
        <v>47.6289</v>
      </c>
      <c r="L19" s="22"/>
      <c r="M19" s="22"/>
      <c r="N19" s="22"/>
    </row>
    <row r="20" s="1" customFormat="true" ht="25" customHeight="true" spans="1:14">
      <c r="A20" s="5"/>
      <c r="B20" s="8"/>
      <c r="C20" s="9" t="s">
        <v>66</v>
      </c>
      <c r="D20" s="9"/>
      <c r="E20" s="19">
        <v>130</v>
      </c>
      <c r="F20" s="20">
        <v>100</v>
      </c>
      <c r="G20" s="19">
        <v>130</v>
      </c>
      <c r="H20" s="19">
        <v>130</v>
      </c>
      <c r="I20" s="19">
        <v>130</v>
      </c>
      <c r="J20" s="19">
        <v>130</v>
      </c>
      <c r="K20" s="27">
        <v>47.6289</v>
      </c>
      <c r="L20" s="22"/>
      <c r="M20" s="22"/>
      <c r="N20" s="22"/>
    </row>
    <row r="21" s="1" customFormat="true" ht="25" customHeight="true" spans="1:14">
      <c r="A21" s="5"/>
      <c r="B21" s="11" t="s">
        <v>13</v>
      </c>
      <c r="C21" s="8" t="s">
        <v>67</v>
      </c>
      <c r="D21" s="8"/>
      <c r="E21" s="18">
        <f t="shared" ref="E21:K21" si="4">SUM(E22:E23)</f>
        <v>63</v>
      </c>
      <c r="F21" s="18">
        <f t="shared" si="4"/>
        <v>47.25</v>
      </c>
      <c r="G21" s="18">
        <f t="shared" si="4"/>
        <v>63</v>
      </c>
      <c r="H21" s="18">
        <f t="shared" si="4"/>
        <v>63</v>
      </c>
      <c r="I21" s="18">
        <f t="shared" si="4"/>
        <v>63</v>
      </c>
      <c r="J21" s="18">
        <f t="shared" si="4"/>
        <v>63</v>
      </c>
      <c r="K21" s="18">
        <f t="shared" si="4"/>
        <v>22.5047</v>
      </c>
      <c r="L21" s="22"/>
      <c r="M21" s="22"/>
      <c r="N21" s="22"/>
    </row>
    <row r="22" s="1" customFormat="true" ht="25" customHeight="true" spans="1:14">
      <c r="A22" s="5"/>
      <c r="B22" s="12"/>
      <c r="C22" s="10" t="s">
        <v>68</v>
      </c>
      <c r="D22" s="10"/>
      <c r="E22" s="19">
        <v>53</v>
      </c>
      <c r="F22" s="22">
        <v>39.75</v>
      </c>
      <c r="G22" s="19">
        <v>53</v>
      </c>
      <c r="H22" s="19">
        <v>53</v>
      </c>
      <c r="I22" s="19">
        <v>53</v>
      </c>
      <c r="J22" s="19">
        <v>53</v>
      </c>
      <c r="K22" s="27">
        <v>18.9325</v>
      </c>
      <c r="L22" s="22"/>
      <c r="M22" s="22"/>
      <c r="N22" s="22"/>
    </row>
    <row r="23" s="1" customFormat="true" ht="25" customHeight="true" spans="1:14">
      <c r="A23" s="5"/>
      <c r="B23" s="13"/>
      <c r="C23" s="9" t="s">
        <v>69</v>
      </c>
      <c r="D23" s="9"/>
      <c r="E23" s="19">
        <v>10</v>
      </c>
      <c r="F23" s="21">
        <v>7.5</v>
      </c>
      <c r="G23" s="19">
        <v>10</v>
      </c>
      <c r="H23" s="19">
        <v>10</v>
      </c>
      <c r="I23" s="19">
        <v>10</v>
      </c>
      <c r="J23" s="19">
        <v>10</v>
      </c>
      <c r="K23" s="27">
        <v>3.5722</v>
      </c>
      <c r="L23" s="22"/>
      <c r="M23" s="22"/>
      <c r="N23" s="22"/>
    </row>
    <row r="24" s="1" customFormat="true" ht="25" customHeight="true" spans="1:14">
      <c r="A24" s="5"/>
      <c r="B24" s="8" t="s">
        <v>45</v>
      </c>
      <c r="C24" s="8" t="s">
        <v>46</v>
      </c>
      <c r="D24" s="8"/>
      <c r="E24" s="18">
        <f t="shared" ref="E24:K24" si="5">SUM(E25)</f>
        <v>19</v>
      </c>
      <c r="F24" s="18">
        <f t="shared" si="5"/>
        <v>13.5</v>
      </c>
      <c r="G24" s="18">
        <f t="shared" si="5"/>
        <v>19</v>
      </c>
      <c r="H24" s="18">
        <f t="shared" si="5"/>
        <v>19</v>
      </c>
      <c r="I24" s="18">
        <f t="shared" si="5"/>
        <v>19</v>
      </c>
      <c r="J24" s="18">
        <f t="shared" si="5"/>
        <v>19</v>
      </c>
      <c r="K24" s="25">
        <f t="shared" si="5"/>
        <v>6.4299</v>
      </c>
      <c r="L24" s="22"/>
      <c r="M24" s="22"/>
      <c r="N24" s="22"/>
    </row>
    <row r="25" s="1" customFormat="true" ht="25" customHeight="true" spans="1:14">
      <c r="A25" s="5"/>
      <c r="B25" s="8"/>
      <c r="C25" s="14" t="s">
        <v>70</v>
      </c>
      <c r="D25" s="14"/>
      <c r="E25" s="19">
        <v>19</v>
      </c>
      <c r="F25" s="21">
        <v>13.5</v>
      </c>
      <c r="G25" s="19">
        <v>19</v>
      </c>
      <c r="H25" s="19">
        <v>19</v>
      </c>
      <c r="I25" s="19">
        <v>19</v>
      </c>
      <c r="J25" s="19">
        <v>19</v>
      </c>
      <c r="K25" s="27">
        <v>6.4299</v>
      </c>
      <c r="L25" s="22"/>
      <c r="M25" s="22"/>
      <c r="N25" s="22"/>
    </row>
    <row r="26" s="1" customFormat="true" ht="25" customHeight="true" spans="1:14">
      <c r="A26" s="5"/>
      <c r="B26" s="8" t="s">
        <v>71</v>
      </c>
      <c r="C26" s="8" t="s">
        <v>72</v>
      </c>
      <c r="D26" s="8"/>
      <c r="E26" s="18">
        <f t="shared" ref="E26:J26" si="6">SUM(E27:E46)</f>
        <v>80</v>
      </c>
      <c r="F26" s="18">
        <f t="shared" si="6"/>
        <v>67.75</v>
      </c>
      <c r="G26" s="18">
        <f t="shared" si="6"/>
        <v>80</v>
      </c>
      <c r="H26" s="18">
        <f t="shared" si="6"/>
        <v>80</v>
      </c>
      <c r="I26" s="18">
        <f t="shared" si="6"/>
        <v>80</v>
      </c>
      <c r="J26" s="18">
        <f t="shared" si="6"/>
        <v>80</v>
      </c>
      <c r="K26" s="25">
        <f>SUM(K27:K34)</f>
        <v>32.2686</v>
      </c>
      <c r="L26" s="22"/>
      <c r="M26" s="22"/>
      <c r="N26" s="22"/>
    </row>
    <row r="27" s="1" customFormat="true" ht="25" customHeight="true" spans="1:14">
      <c r="A27" s="5"/>
      <c r="B27" s="8"/>
      <c r="C27" s="14" t="s">
        <v>73</v>
      </c>
      <c r="D27" s="14"/>
      <c r="E27" s="19">
        <v>45</v>
      </c>
      <c r="F27" s="22">
        <v>33.75</v>
      </c>
      <c r="G27" s="19">
        <v>45</v>
      </c>
      <c r="H27" s="19">
        <v>45</v>
      </c>
      <c r="I27" s="19">
        <v>45</v>
      </c>
      <c r="J27" s="19">
        <v>45</v>
      </c>
      <c r="K27" s="27">
        <v>16.0748</v>
      </c>
      <c r="L27" s="22"/>
      <c r="M27" s="22"/>
      <c r="N27" s="22"/>
    </row>
    <row r="28" s="1" customFormat="true" ht="25" customHeight="true" spans="1:14">
      <c r="A28" s="5"/>
      <c r="B28" s="8"/>
      <c r="C28" s="14" t="s">
        <v>74</v>
      </c>
      <c r="D28" s="14"/>
      <c r="E28" s="19">
        <v>35</v>
      </c>
      <c r="F28" s="20">
        <v>34</v>
      </c>
      <c r="G28" s="19">
        <v>35</v>
      </c>
      <c r="H28" s="19">
        <v>35</v>
      </c>
      <c r="I28" s="19">
        <v>35</v>
      </c>
      <c r="J28" s="19">
        <v>35</v>
      </c>
      <c r="K28" s="27">
        <v>16.1938</v>
      </c>
      <c r="L28" s="22"/>
      <c r="M28" s="22"/>
      <c r="N28" s="22"/>
    </row>
    <row r="29" ht="48" customHeight="true" spans="2:16">
      <c r="B29" s="15" t="s">
        <v>75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28"/>
      <c r="P29" s="28"/>
    </row>
  </sheetData>
  <mergeCells count="60">
    <mergeCell ref="C3:D3"/>
    <mergeCell ref="L3:N3"/>
    <mergeCell ref="B4:D4"/>
    <mergeCell ref="L4:N4"/>
    <mergeCell ref="C5:D5"/>
    <mergeCell ref="L5:N5"/>
    <mergeCell ref="C6:D6"/>
    <mergeCell ref="L6:N6"/>
    <mergeCell ref="C7:D7"/>
    <mergeCell ref="L7:N7"/>
    <mergeCell ref="C8:D8"/>
    <mergeCell ref="L8:N8"/>
    <mergeCell ref="C9:D9"/>
    <mergeCell ref="L9:N9"/>
    <mergeCell ref="C10:D10"/>
    <mergeCell ref="L10:N10"/>
    <mergeCell ref="C11:D11"/>
    <mergeCell ref="L11:N11"/>
    <mergeCell ref="C12:D12"/>
    <mergeCell ref="L12:N12"/>
    <mergeCell ref="C13:D13"/>
    <mergeCell ref="L13:N13"/>
    <mergeCell ref="C14:D14"/>
    <mergeCell ref="L14:N14"/>
    <mergeCell ref="C15:D15"/>
    <mergeCell ref="L15:N15"/>
    <mergeCell ref="C16:D16"/>
    <mergeCell ref="L16:N16"/>
    <mergeCell ref="C17:D17"/>
    <mergeCell ref="L17:N17"/>
    <mergeCell ref="C18:D18"/>
    <mergeCell ref="L18:N18"/>
    <mergeCell ref="C19:D19"/>
    <mergeCell ref="L19:N19"/>
    <mergeCell ref="C20:D20"/>
    <mergeCell ref="L20:N20"/>
    <mergeCell ref="C21:D21"/>
    <mergeCell ref="L21:N21"/>
    <mergeCell ref="C22:D22"/>
    <mergeCell ref="L22:N22"/>
    <mergeCell ref="C23:D23"/>
    <mergeCell ref="L23:N23"/>
    <mergeCell ref="C24:D24"/>
    <mergeCell ref="L24:N24"/>
    <mergeCell ref="C25:D25"/>
    <mergeCell ref="L25:N25"/>
    <mergeCell ref="C26:D26"/>
    <mergeCell ref="L26:N26"/>
    <mergeCell ref="C27:D27"/>
    <mergeCell ref="L27:N27"/>
    <mergeCell ref="C28:D28"/>
    <mergeCell ref="L28:N28"/>
    <mergeCell ref="B29:N29"/>
    <mergeCell ref="B5:B12"/>
    <mergeCell ref="B13:B18"/>
    <mergeCell ref="B19:B20"/>
    <mergeCell ref="B21:B23"/>
    <mergeCell ref="B24:B25"/>
    <mergeCell ref="B26:B28"/>
    <mergeCell ref="A1:N2"/>
  </mergeCell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农客</vt:lpstr>
      <vt:lpstr>出租</vt:lpstr>
      <vt:lpstr>公交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urse</cp:lastModifiedBy>
  <dcterms:created xsi:type="dcterms:W3CDTF">2017-11-04T17:24:00Z</dcterms:created>
  <cp:lastPrinted>2022-06-03T21:39:00Z</cp:lastPrinted>
  <dcterms:modified xsi:type="dcterms:W3CDTF">2022-07-29T18:51:34Z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