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一般共公共预算 (2)" sheetId="1" r:id="rId1"/>
    <sheet name="Sheet3" sheetId="2" r:id="rId2"/>
  </sheets>
  <definedNames>
    <definedName name="_xlnm._FilterDatabase" localSheetId="0" hidden="1">'一般共公共预算 (2)'!$A$4:$N$268</definedName>
    <definedName name="_xlnm.Print_Area" localSheetId="0">'一般共公共预算 (2)'!$A$1:$L$268</definedName>
    <definedName name="_xlnm.Print_Titles" localSheetId="0">'一般共公共预算 (2)'!$3:$4</definedName>
  </definedNames>
  <calcPr fullCalcOnLoad="1" iterate="1" iterateCount="100" iterateDelta="0.001"/>
</workbook>
</file>

<file path=xl/sharedStrings.xml><?xml version="1.0" encoding="utf-8"?>
<sst xmlns="http://schemas.openxmlformats.org/spreadsheetml/2006/main" count="654" uniqueCount="293">
  <si>
    <t>单位：万元</t>
  </si>
  <si>
    <t>项     目</t>
  </si>
  <si>
    <t>金      额</t>
  </si>
  <si>
    <t>科目代码</t>
  </si>
  <si>
    <t>小计</t>
  </si>
  <si>
    <t>市本级</t>
  </si>
  <si>
    <t>区县小计</t>
  </si>
  <si>
    <t>金平区</t>
  </si>
  <si>
    <t>龙湖区</t>
  </si>
  <si>
    <t>濠江区</t>
  </si>
  <si>
    <t>澄海区</t>
  </si>
  <si>
    <t>潮阳区</t>
  </si>
  <si>
    <t>潮南区</t>
  </si>
  <si>
    <t>南澳县</t>
  </si>
  <si>
    <t>提前下达2017年固定性补助基数（返还性资金）</t>
  </si>
  <si>
    <t>提前下达2017年固定性补助基数（一般转移性资金）</t>
  </si>
  <si>
    <t>提前下达2017年固定性补助基数（专项转移支付</t>
  </si>
  <si>
    <t>2080901/2080904</t>
  </si>
  <si>
    <t>2080902/2080903</t>
  </si>
  <si>
    <t>2080702/2080799</t>
  </si>
  <si>
    <t>20819/201821</t>
  </si>
  <si>
    <t>2040607/2040610</t>
  </si>
  <si>
    <t>213/201</t>
  </si>
  <si>
    <t>2210103/2210107</t>
  </si>
  <si>
    <t>208/2296002</t>
  </si>
  <si>
    <t>省级</t>
  </si>
  <si>
    <t>23002/23003</t>
  </si>
  <si>
    <t>/</t>
  </si>
  <si>
    <t>1100221/20502</t>
  </si>
  <si>
    <t>1100221/205</t>
  </si>
  <si>
    <t>1100299/2070199</t>
  </si>
  <si>
    <t>1100299/20502</t>
  </si>
  <si>
    <t>1100221/2050701</t>
  </si>
  <si>
    <t>1100221/20502/2050204</t>
  </si>
  <si>
    <t>1100221/20503</t>
  </si>
  <si>
    <t>1100299/2010699</t>
  </si>
  <si>
    <t>1100224/21307</t>
  </si>
  <si>
    <t>1100299/2130299</t>
  </si>
  <si>
    <t>1100299/2130599</t>
  </si>
  <si>
    <t>1100222/2082602</t>
  </si>
  <si>
    <t>1100299/2013699</t>
  </si>
  <si>
    <t>1100299/2081004</t>
  </si>
  <si>
    <t>1100299/2109901</t>
  </si>
  <si>
    <t>1100299/2089901</t>
  </si>
  <si>
    <t>1100299/208</t>
  </si>
  <si>
    <t>1100299/2080901/2080904</t>
  </si>
  <si>
    <t>1100299/2080901</t>
  </si>
  <si>
    <t>1100299/2100399</t>
  </si>
  <si>
    <t>1100299/2012999</t>
  </si>
  <si>
    <t>1100220/2040299</t>
  </si>
  <si>
    <t>1100227/2130599</t>
  </si>
  <si>
    <t>1100220/2040699</t>
  </si>
  <si>
    <t>1100220/2040102</t>
  </si>
  <si>
    <t>1100227/2011199</t>
  </si>
  <si>
    <t>1100220/204</t>
  </si>
  <si>
    <t>一般</t>
  </si>
  <si>
    <t>增值税“五五分享”税收返还</t>
  </si>
  <si>
    <t>提前下达2017年度中央公共体育馆向社会免费或低收费开放补助资金</t>
  </si>
  <si>
    <t>提前下达2017年中央财政城乡居民基本医疗保险补助资金</t>
  </si>
  <si>
    <t>提前下达2017年困难企业退休人员参加城镇职工基本医疗保险补助资金</t>
  </si>
  <si>
    <t>提前下达2017年省财政城乡居民基本医疗保险补助资金</t>
  </si>
  <si>
    <t>提前下达2017年中央均衡性转移支付资金</t>
  </si>
  <si>
    <t>提前下达2017年省级负担代扣 代收和代征税款手续费</t>
  </si>
  <si>
    <t>乡镇财政管理改革补助</t>
  </si>
  <si>
    <t>财力薄弱镇（乡）困难补助</t>
  </si>
  <si>
    <t>省财政对市县财政部门建设补助资金</t>
  </si>
  <si>
    <t>县级基本财力保障机制增量资金</t>
  </si>
  <si>
    <t>边境地区转移支付资金</t>
  </si>
  <si>
    <t>2017年城市维护建设补助资金</t>
  </si>
  <si>
    <t>提前下达2017年粤东西北地级市新区基础设施建设补助资金</t>
  </si>
  <si>
    <t>提前下达中央财政2017年暨2016年度城市出租车、农村道路客运、农村水路客运行业成品油价格改革补助资金预算指标</t>
  </si>
  <si>
    <t>提前下达2017年度中央财政补助地方美术馆 公共图书馆 文化馆（站）免费开放补助资金</t>
  </si>
  <si>
    <t>2017年度农村基层组织经费保障市级补助资金</t>
  </si>
  <si>
    <t>市级</t>
  </si>
  <si>
    <t>村务监督委员会成员补贴市级补助资金</t>
  </si>
  <si>
    <t>村居干部养老保险市级补助资金</t>
  </si>
  <si>
    <t>提前下达2017年市对区（县）固定性转移支付基数</t>
  </si>
  <si>
    <t>提前下达2017年代扣代收和代征税款手续费</t>
  </si>
  <si>
    <t>提前下达中小学校舍维修长效市级补助资金</t>
  </si>
  <si>
    <t>提前下达2017年城乡免费义务教育公用经费市级补助资金</t>
  </si>
  <si>
    <t>农村五保供养市级资金</t>
  </si>
  <si>
    <t>提前下达农村中小学校舍维修改造长效机制省级补助资金</t>
  </si>
  <si>
    <t>提前下达2017年及清算2016年城乡义务教育公用经费补助资金</t>
  </si>
  <si>
    <t>提前下达2017年度省级文化消费补贴资金</t>
  </si>
  <si>
    <t>提前下达中小学校舍维修改造中央资金</t>
  </si>
  <si>
    <t>提前下达2017年义务教育学生资助经费</t>
  </si>
  <si>
    <t>提前下达2017年山区和农村边远地区教师生活补助资金</t>
  </si>
  <si>
    <t>提前下达2017年度农村文体协管员补助资金</t>
  </si>
  <si>
    <t>提前下2017年农村寄宿制学校公用经费提标资金</t>
  </si>
  <si>
    <t>提前下达2017年义务教育阶段残疾学生课本费补助资金</t>
  </si>
  <si>
    <t>提前下达2017年广东省建档立卡学生免学费和生活费补助资金</t>
  </si>
  <si>
    <t>提前下达2017年高校毕业生到农村从教上岗退费资金</t>
  </si>
  <si>
    <t>提前下达2017年及清算下达2016年义务教育阶段残疾学生公用经费</t>
  </si>
  <si>
    <t>提前下达2017年落实“两相当”政策省财政奖补资金</t>
  </si>
  <si>
    <t>提前下达我省2017年PPP工作经费</t>
  </si>
  <si>
    <t>提前下达2017年基层公共服务平台补助资金</t>
  </si>
  <si>
    <t>提前下达2017年省级财政专职护林员补助资金</t>
  </si>
  <si>
    <t>提前下达2017年农村基层组织经费保障省级补助资金</t>
  </si>
  <si>
    <t>提前下达2017年中央财政城乡居民基本养老保险补助资金</t>
  </si>
  <si>
    <t>提前下达2017年补助经济欠发达地区为离休干部服务人员经费</t>
  </si>
  <si>
    <t>提前下达省财政2017年免除殡葬基本服务费用补助资金</t>
  </si>
  <si>
    <t>提前下达省财政2017年军休人员医疗补助资金</t>
  </si>
  <si>
    <t>提前下达省财政2017年麻风病人和精减退职老弱残职工补助资金</t>
  </si>
  <si>
    <t>提前下达省财政2017年困难群众基本生活救助补助资金</t>
  </si>
  <si>
    <t>提前下达2017年困难市县企业离休干部医疗费统筹补助资金</t>
  </si>
  <si>
    <t>提前下达省财政2017年退役士兵经济补助和培训及住房困难补助资金</t>
  </si>
  <si>
    <t>提前下达2017年省财政城乡居民基本养老保险补助资金</t>
  </si>
  <si>
    <t>提前下达2017年债务管理工作经费</t>
  </si>
  <si>
    <t>提前下达2017年卫生计生一般性转移支付资金</t>
  </si>
  <si>
    <t>提前下达2017年省妇女维权与信息服务站项目经费</t>
  </si>
  <si>
    <t>提前下达我省公安机关民警第六次（2017年）换装经费预算指标</t>
  </si>
  <si>
    <t>提前下达2017年省“妇女之家”示范点建设项目经费</t>
  </si>
  <si>
    <t>提前下达2017年贫困归侨扶贫救助补助资金</t>
  </si>
  <si>
    <t>提前下达2017年政法转移支付省级配套资金预算指标</t>
  </si>
  <si>
    <t>提前下达2017年边防系统公安业务经费中央及省级转移支付预算</t>
  </si>
  <si>
    <t>提前下达2017年到村任职高校毕业生中央财政补助资金</t>
  </si>
  <si>
    <t>提前下达2017年中央补助地方纪检监察机关办案补助经费</t>
  </si>
  <si>
    <t>提前下达2017年村级公益事业建设一事一议省级以上财政奖补资金</t>
  </si>
  <si>
    <t>提前下达2017年中央政法转移支付资金</t>
  </si>
  <si>
    <t>提前下达2017年旅游发展专项资金（用于旅游发展）高端旅游项目发展资金</t>
  </si>
  <si>
    <t>提前下达2017年省邮政业发展专项资金</t>
  </si>
  <si>
    <t>提前下达2017年旅游发展专项资金（用于旅游扶贫）</t>
  </si>
  <si>
    <t>提前下达2017年内外经贸发展与口岸建设专项资金</t>
  </si>
  <si>
    <t>提前下达中央财政2017年外经贸发展专项资金</t>
  </si>
  <si>
    <t>提前下达2017年省供销社综合改革与惠农服务专项资金预算指标</t>
  </si>
  <si>
    <t>提前下达2017年省级环境整治专项资金（第二批）</t>
  </si>
  <si>
    <t>提前下达2017年环境整治专项资金（第一批）</t>
  </si>
  <si>
    <t>提前下达2017年本专科生国家奖助学金</t>
  </si>
  <si>
    <t>提前下达2017年支持学前教育发展中央专项资金</t>
  </si>
  <si>
    <t>提前下达2017年普通高中国家助学金</t>
  </si>
  <si>
    <t>提前下达2017年中职学校国家助学金</t>
  </si>
  <si>
    <t>提前下达2017年特殊教育中央补助经费</t>
  </si>
  <si>
    <t>提前下达2017年中职学校免学费补助资金</t>
  </si>
  <si>
    <t>提前下达2017年现代职业教育质量提升计划中央专项资金（高职部分）</t>
  </si>
  <si>
    <t>提前下达2017年现代职业教育质量提升计划中央专项资金（中职部分）</t>
  </si>
  <si>
    <t>提前下达2017年学前教育家庭经济困难儿童资助资金</t>
  </si>
  <si>
    <t>提前下达2017年治污保洁和节能减排专项资金（第二批）</t>
  </si>
  <si>
    <t>提前下达2017年治污保洁和节能减排专项资金（第一批）</t>
  </si>
  <si>
    <t>提前下达2017年基建投资与低碳发展专项资金转移支付预算</t>
  </si>
  <si>
    <t>提前下达2017年省级林业发展及保护专项资金（第一批）</t>
  </si>
  <si>
    <t>提前下达2017年农业综合开发中央财政资金</t>
  </si>
  <si>
    <t>提前下达2017年农业综合开发省级财政资金</t>
  </si>
  <si>
    <t>提前下达2017年山区创业青年培训经费</t>
  </si>
  <si>
    <t>提前下达2017年省级以上生态公益林效益补偿资金（第一批）</t>
  </si>
  <si>
    <t>提前下达2017年村（社区）“两委”正职奖励工作专项经费</t>
  </si>
  <si>
    <t>提前下达2017年现代农业生产发展项目省级补助资金</t>
  </si>
  <si>
    <t>提前下达2017年欠发达地区村务监督委员会成员省级补助资金</t>
  </si>
  <si>
    <t>提前下达2017年海洋与渔业发展专项资金（渔港抢险维护）项目</t>
  </si>
  <si>
    <t>提前下达2017年大中型水库移民后期扶持资金预算指标</t>
  </si>
  <si>
    <t>提前下达2017年中央财政流浪乞讨人员救助补助资金</t>
  </si>
  <si>
    <t>提前下达省财政2017年流浪乞讨人员救助补助资金</t>
  </si>
  <si>
    <t>提前下达省财政2017年优抚对象等人员抚恤和生活补助资金预算</t>
  </si>
  <si>
    <t>提前下达中央财政2017年孤儿基本生活保障资金</t>
  </si>
  <si>
    <t>提前下达2017年省财政城乡医疗救助补助资金</t>
  </si>
  <si>
    <t>提前下达2017年中央财政中医药部门公共卫生服务补助资金预算指标</t>
  </si>
  <si>
    <t>提前下达省财政2017年孤儿基本生活保障资金</t>
  </si>
  <si>
    <t>提前下达2017年中央财政公共卫生服务补助资金预算指标</t>
  </si>
  <si>
    <t>提前下达省财政2017年军供站补助资金</t>
  </si>
  <si>
    <t>提前下达中央财政2017年优抚对象等人员抚恤和生活补助资金预算</t>
  </si>
  <si>
    <t>提前下达2017年技工院校国家助学金和免学费补助资金</t>
  </si>
  <si>
    <t>提前下达省财政2017年基层民政业务管理工作补助资金</t>
  </si>
  <si>
    <t>提前下达2017年退役安置补助经费预算</t>
  </si>
  <si>
    <t>提前下达中央财政2017年优抚对象医疗补助资金预算</t>
  </si>
  <si>
    <t>提前下达中央财政2017年城乡医疗救助补助资金</t>
  </si>
  <si>
    <t>提前下达2017年度就业及技工教育专项资金</t>
  </si>
  <si>
    <t>提前下达2017年城乡居民基本医疗保险宣传培训经费</t>
  </si>
  <si>
    <t>提前下达省财政2017年低保等社会救助政府购买服务补助资金预算</t>
  </si>
  <si>
    <t>提前下达中央财政2017年困难群众基本生活救助补助资金</t>
  </si>
  <si>
    <t>提前下达2017年省级食品药品安全专项资金预算指标</t>
  </si>
  <si>
    <t>提前下达2017年粤东西北中心城区基础设施建设贷款贴息</t>
  </si>
  <si>
    <t>提前下达2017年省级困难职工帮扶专项经费</t>
  </si>
  <si>
    <t>提前下达2017年政府专职消防员补助经费预算指标</t>
  </si>
  <si>
    <t>提前下达2017年民族宗教专项工作经费</t>
  </si>
  <si>
    <t>提前下达2017年行政事业性资产管理经费</t>
  </si>
  <si>
    <t>提前下达2017年税政工作经费</t>
  </si>
  <si>
    <t>提前下达2017年财政监督工作经费</t>
  </si>
  <si>
    <t>提前下达2017年“两委”换届选举专项经费</t>
  </si>
  <si>
    <t>提前下达2017年公共法律服务专项资金预算指标</t>
  </si>
  <si>
    <t>提前下达2017年普法专项经费预算指标</t>
  </si>
  <si>
    <t>提前下达2017年县委书记和县长异地审计经费</t>
  </si>
  <si>
    <t>提前下达2017年县级纪检监察机关办案工作经费</t>
  </si>
  <si>
    <t>提前下达2017年部分缉私补助资金指标</t>
  </si>
  <si>
    <t>提前下达2017年各地级市立法联系点建设运作项目经费</t>
  </si>
  <si>
    <t>提前下达2017年基层党组织建设及人才工作专项资金</t>
  </si>
  <si>
    <t>提前下达2017年社会治安管理专项资金</t>
  </si>
  <si>
    <t>提前下达2017年提升社会安全指数项目经费</t>
  </si>
  <si>
    <t>提前下达2017年政法专项资金</t>
  </si>
  <si>
    <t>提起下达2017年中央财政补助地方边海防基础设施维护资金</t>
  </si>
  <si>
    <t>提前下达2017年部分中央财政城镇保障性安居工程专项资金指标</t>
  </si>
  <si>
    <t>提前下达2017年度经济欠发达地区地方志编修经费</t>
  </si>
  <si>
    <t>提前下达2017年新型城乡规划建设资金（保障性安居工程）指标</t>
  </si>
  <si>
    <t>提前下达2017年省级中医药建设专项资金</t>
  </si>
  <si>
    <t>提前下达2017年省工业和信息化发展专项资金等经费预算</t>
  </si>
  <si>
    <t>提前下达2017年海洋和渔业发展专项资金（水产品质量安全）</t>
  </si>
  <si>
    <t>提前下达2017年度农业财政项目管理经费</t>
  </si>
  <si>
    <t>提前下达中央财政2015-2016年城市公交车成品油价格补助资金（第二批）</t>
  </si>
  <si>
    <t>提前下达2017年成品油价格改革补贴工作经费</t>
  </si>
  <si>
    <t>提前下达2017年省级交通建设专项资金</t>
  </si>
  <si>
    <t>提前下达2017年中央车辆购置税补助地方资金</t>
  </si>
  <si>
    <t>提前下达2017年省财政社会福利专项资金预算</t>
  </si>
  <si>
    <t>提前下达2017年省级林业发展及保护专项资金（第二批）</t>
  </si>
  <si>
    <t>提前下达2017年度非物质文化遗产传承人补助资金</t>
  </si>
  <si>
    <t>提前下达2017年海洋与渔业发展专项资金（鱼病防治）</t>
  </si>
  <si>
    <t>提前下达2017年广东省供销社综合改革及惠农服务专项资金（市县）项目计划</t>
  </si>
  <si>
    <t>提前下达部分2017年新型城乡规划建设专项资金</t>
  </si>
  <si>
    <t>提前下达2017年度省宣传文化发展专项资金（宣传文化人才用途）</t>
  </si>
  <si>
    <t>提前下达2017年省级国土资源保护与治理专项资金（用于地质灾害防治）</t>
  </si>
  <si>
    <t>水利设施、老区项目建设</t>
  </si>
  <si>
    <t>汛前病险水利工程抢修及三防物资储备</t>
  </si>
  <si>
    <t>澄海急水、潮阳海门湾、练江水闸维管费、海门湾桥闸、练江水闸维修加固</t>
  </si>
  <si>
    <t>全市山塘水库管养经费市级补助</t>
  </si>
  <si>
    <t>全市部分山塘水坝灌浆补强和维修加固</t>
  </si>
  <si>
    <t>潮阳区村村通自来水工程</t>
  </si>
  <si>
    <t>潮南区水资源利用亚行贷款市级配套（村村通自来水工程）</t>
  </si>
  <si>
    <t>中心城区堤防常年维修管理费</t>
  </si>
  <si>
    <t>农田灌溉水有效利用系数测算分析工作经费</t>
  </si>
  <si>
    <t>全市小型水利工程管理体制改革经费</t>
  </si>
  <si>
    <t>河道堤防管理与执法专项经费</t>
  </si>
  <si>
    <t>粤东灌区续建配套与节水改造工程市级配套资金</t>
  </si>
  <si>
    <t>维修更换牛田洋海堤受损钢闸门板</t>
  </si>
  <si>
    <t>畜牧业生产发展专项资金</t>
  </si>
  <si>
    <t>扶贫专项资金</t>
  </si>
  <si>
    <t>农村工作发展专项资金</t>
  </si>
  <si>
    <t>农业生产发展专项资金</t>
  </si>
  <si>
    <t>林业发展保护专项资金</t>
  </si>
  <si>
    <t>基层公共服务平台运行经费</t>
  </si>
  <si>
    <t>精准扶贫及创文重点乡村水利设施建设</t>
  </si>
  <si>
    <t>提前下达2017年“两新”组织党建工作
市级财政补助经费</t>
  </si>
  <si>
    <t>提前下达2017年整顿软弱涣散村（社区）党组织工作经费</t>
  </si>
  <si>
    <t>提前下达2017年大学生村官市级财政补助资金</t>
  </si>
  <si>
    <t>提前下达2017年一村一法律顾问工作市级补助资金</t>
  </si>
  <si>
    <t>提前下达2017年强制隔离戒毒所戒毒人员市级补助经费</t>
  </si>
  <si>
    <t>提前下达推进现代化建设资金</t>
  </si>
  <si>
    <t>提前下达山区和边远农村教师市级补贴（含幼教、小学、初中、高中）</t>
  </si>
  <si>
    <t>提前下达特殊教育发展资金</t>
  </si>
  <si>
    <t>提前下达广东省建档立卡学生免学费和生活费补助市配套专项资金</t>
  </si>
  <si>
    <t>提前下达各区道路清扫保洁及环卫设施管养补助经费</t>
  </si>
  <si>
    <t>提前下达金平、龙湖、濠江区居民生活垃圾袋装收集补助经费</t>
  </si>
  <si>
    <t>提前下达2017年中心城区城管执法队伍补助经费</t>
  </si>
  <si>
    <t>提前下达2017年汕头市中考考点建设市级补助资金</t>
  </si>
  <si>
    <t>提前下达2017年环卫保洁网格化补助经费</t>
  </si>
  <si>
    <t>创新驱动和扶持民营企业发展专项资金</t>
  </si>
  <si>
    <t>工业企业技术改造事后奖补市级配套资金</t>
  </si>
  <si>
    <t>工业4.0试点示范企业奖补资金</t>
  </si>
  <si>
    <t>鼓励扶持企业上规上限执行经费</t>
  </si>
  <si>
    <t>潮南水资源及利用示范项目配套经费</t>
  </si>
  <si>
    <t>扶持建筑业发展专项资金</t>
  </si>
  <si>
    <t>扶持总部企业和上市公司发展专项资金</t>
  </si>
  <si>
    <t>企业上市、挂牌和限售股转让奖励资金</t>
  </si>
  <si>
    <t>外经贸专项发展资金</t>
  </si>
  <si>
    <t>电子商务发展专项资金</t>
  </si>
  <si>
    <t>小贷公司和融资担保公司风险补偿资金</t>
  </si>
  <si>
    <t>新引进企业高层次人才奖励资金</t>
  </si>
  <si>
    <t>2017年市级财政城乡居民基本医疗保险补助资金</t>
  </si>
  <si>
    <t>2017年度市直技工学校农村学生（含城镇贫困生）免学费市级补助资金</t>
  </si>
  <si>
    <r>
      <t>社保费征收</t>
    </r>
    <r>
      <rPr>
        <sz val="10"/>
        <rFont val="宋体"/>
        <family val="0"/>
      </rPr>
      <t>经费</t>
    </r>
  </si>
  <si>
    <t>区县社保费征收考核经费</t>
  </si>
  <si>
    <t>选招到基层村（居）工作2017年大学生工资补助经费</t>
  </si>
  <si>
    <t>选聘大学生村官到街道（镇）人社所工作经费</t>
  </si>
  <si>
    <t>城乡居保和重地社保补助资金</t>
  </si>
  <si>
    <t>免除殡葬基本服务费用市级补助资金</t>
  </si>
  <si>
    <t>返拨各区县残疾人就业保障金及年审工作经费</t>
  </si>
  <si>
    <t>残疾人生活津贴和重度残疾人护理补贴</t>
  </si>
  <si>
    <t>食品药品安全指数考核经费</t>
  </si>
  <si>
    <t>食品药品酒类生产流通监管经费（含农贸市场快检经费）</t>
  </si>
  <si>
    <t>城乡最低生活保障市级补助资金</t>
  </si>
  <si>
    <t>城乡医疗救助市级补助资金</t>
  </si>
  <si>
    <t>提前下达2017年全市村（居）计划生育专职人员市级补助经费</t>
  </si>
  <si>
    <t>提前下达2016年市配套计划生育技术服务经费</t>
  </si>
  <si>
    <t>提前下达2017年出生缺陷综合防控项目市级配套资金</t>
  </si>
  <si>
    <t>提前下达2017年基本公共服务项目市级财政补助经费</t>
  </si>
  <si>
    <t>提前下达2017年第一批广东省山区和农村边远地区乡镇卫生院医务人员岗位津贴市级财政经费</t>
  </si>
  <si>
    <t>提前下达2017年第一批农村接生员和赤脚医生生活困难市级财政补助经费</t>
  </si>
  <si>
    <t>提前下达2017年度省农村部分计划生育家庭奖励高级配套资金</t>
  </si>
  <si>
    <t>提前下达2017年高龄老人政府津贴市级补助资金</t>
  </si>
  <si>
    <t>提前下达2017年度汕头市农村计划生育节育奖励金补助资金</t>
  </si>
  <si>
    <t>提前下达2017年高级补助乡镇卫生院标准化建设项目资金</t>
  </si>
  <si>
    <t>提前下达2017年城镇“三无”人员市级补助资金</t>
  </si>
  <si>
    <t>提前下达2017年度计划生育家庭特别扶助高级补助资金</t>
  </si>
  <si>
    <t>提前下达2017年城镇独生子女父母计划生育奖励补助资金</t>
  </si>
  <si>
    <t>提前下达2016年度探矿权采矿权价款收入分成返还资金</t>
  </si>
  <si>
    <t>提前下达2016年度基本农田保护经济补偿市级补助资金</t>
  </si>
  <si>
    <t>提前下达2017年度高标准基本农田建设市级补助资金及工作经费</t>
  </si>
  <si>
    <t>三、专项转移支付资金</t>
  </si>
  <si>
    <t>增值税“五五分享”税收返还（南澳）</t>
  </si>
  <si>
    <t>一、返还性转移支付资金（省级）</t>
  </si>
  <si>
    <t>二、一般性转移支付资金</t>
  </si>
  <si>
    <t>（1）省级一般性转移支付资金</t>
  </si>
  <si>
    <t>（2）市级一般性转移支付资金</t>
  </si>
  <si>
    <t>(1)省级专项转移支付资金</t>
  </si>
  <si>
    <t>（2）市级专项转移支付资金</t>
  </si>
  <si>
    <t>省对南澳县转移支付补助资金</t>
  </si>
  <si>
    <t>2017年一般公共预算税收返还和转移支付预算表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</si>
</sst>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0_ "/>
  </numFmts>
  <fonts count="26">
    <font>
      <sz val="11"/>
      <color indexed="8"/>
      <name val="宋体"/>
      <family val="0"/>
    </font>
    <font>
      <sz val="9"/>
      <name val="宋体"/>
      <family val="0"/>
    </font>
    <font>
      <b/>
      <sz val="19"/>
      <name val="宋体"/>
      <family val="0"/>
    </font>
    <font>
      <sz val="16"/>
      <name val="宋体"/>
      <family val="0"/>
    </font>
    <font>
      <sz val="10"/>
      <name val="宋体"/>
      <family val="0"/>
    </font>
    <font>
      <b/>
      <sz val="12"/>
      <name val="宋体"/>
      <family val="0"/>
    </font>
    <font>
      <b/>
      <sz val="16"/>
      <name val="宋体"/>
      <family val="0"/>
    </font>
    <font>
      <sz val="12"/>
      <name val="宋体"/>
      <family val="0"/>
    </font>
    <font>
      <sz val="12"/>
      <color indexed="8"/>
      <name val="宋体"/>
      <family val="0"/>
    </font>
    <font>
      <b/>
      <sz val="11"/>
      <color indexed="8"/>
      <name val="宋体"/>
      <family val="0"/>
    </font>
    <font>
      <b/>
      <sz val="12"/>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sz val="11"/>
      <color indexed="4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1" borderId="0" applyNumberFormat="0" applyBorder="0" applyAlignment="0" applyProtection="0"/>
    <xf numFmtId="0" fontId="15" fillId="12"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 borderId="5" applyNumberFormat="0" applyAlignment="0" applyProtection="0"/>
    <xf numFmtId="0" fontId="22" fillId="13"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176" fontId="0" fillId="0" borderId="0" applyFont="0" applyFill="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7" borderId="0" applyNumberFormat="0" applyBorder="0" applyAlignment="0" applyProtection="0"/>
    <xf numFmtId="0" fontId="17" fillId="8" borderId="0" applyNumberFormat="0" applyBorder="0" applyAlignment="0" applyProtection="0"/>
    <xf numFmtId="0" fontId="19" fillId="2" borderId="8" applyNumberFormat="0" applyAlignment="0" applyProtection="0"/>
    <xf numFmtId="0" fontId="18" fillId="3" borderId="5" applyNumberFormat="0" applyAlignment="0" applyProtection="0"/>
    <xf numFmtId="0" fontId="0" fillId="4" borderId="9" applyNumberFormat="0" applyFont="0" applyAlignment="0" applyProtection="0"/>
  </cellStyleXfs>
  <cellXfs count="45">
    <xf numFmtId="0" fontId="0" fillId="0" borderId="0" xfId="0"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8" fillId="12" borderId="10" xfId="0" applyFont="1" applyFill="1" applyBorder="1" applyAlignment="1">
      <alignment horizontal="center" vertical="center"/>
    </xf>
    <xf numFmtId="176" fontId="8" fillId="12" borderId="10" xfId="50" applyFont="1" applyFill="1" applyBorder="1" applyAlignment="1">
      <alignment horizontal="center" vertical="center"/>
    </xf>
    <xf numFmtId="0" fontId="5" fillId="12" borderId="10" xfId="0" applyFont="1" applyFill="1" applyBorder="1" applyAlignment="1">
      <alignment horizontal="center" vertical="center"/>
    </xf>
    <xf numFmtId="176" fontId="0" fillId="12" borderId="0" xfId="0" applyNumberFormat="1" applyFill="1" applyAlignment="1">
      <alignment vertical="center"/>
    </xf>
    <xf numFmtId="0" fontId="0" fillId="12" borderId="0" xfId="0" applyFill="1" applyAlignment="1">
      <alignment vertical="center"/>
    </xf>
    <xf numFmtId="0" fontId="0" fillId="12" borderId="10" xfId="0" applyFill="1" applyBorder="1" applyAlignment="1">
      <alignment horizontal="left" vertical="center" wrapText="1"/>
    </xf>
    <xf numFmtId="0" fontId="0" fillId="0" borderId="0" xfId="0" applyAlignment="1">
      <alignment horizontal="left" vertical="center"/>
    </xf>
    <xf numFmtId="176" fontId="5" fillId="12" borderId="10" xfId="50" applyFont="1" applyFill="1" applyBorder="1" applyAlignment="1">
      <alignment horizontal="center" vertical="center" wrapText="1"/>
    </xf>
    <xf numFmtId="176" fontId="8" fillId="12" borderId="10" xfId="50" applyFont="1" applyFill="1" applyBorder="1" applyAlignment="1">
      <alignment vertical="center"/>
    </xf>
    <xf numFmtId="176" fontId="7" fillId="12" borderId="10" xfId="50" applyFont="1" applyFill="1" applyBorder="1" applyAlignment="1">
      <alignment horizontal="center" vertical="center" wrapText="1"/>
    </xf>
    <xf numFmtId="0" fontId="8" fillId="12" borderId="10" xfId="50" applyNumberFormat="1" applyFont="1" applyFill="1" applyBorder="1" applyAlignment="1">
      <alignment horizontal="right" vertical="center"/>
    </xf>
    <xf numFmtId="176" fontId="8" fillId="12" borderId="10" xfId="50" applyFont="1" applyFill="1" applyBorder="1" applyAlignment="1">
      <alignment horizontal="right" vertical="center"/>
    </xf>
    <xf numFmtId="176" fontId="0" fillId="0" borderId="0" xfId="50" applyFont="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177" fontId="4" fillId="0" borderId="0" xfId="0" applyNumberFormat="1" applyFont="1" applyBorder="1" applyAlignment="1">
      <alignment vertical="center" wrapText="1"/>
    </xf>
    <xf numFmtId="176" fontId="4" fillId="2" borderId="0" xfId="50" applyFont="1" applyFill="1" applyBorder="1" applyAlignment="1">
      <alignment vertical="center" wrapText="1"/>
    </xf>
    <xf numFmtId="0" fontId="3" fillId="0" borderId="0" xfId="0" applyFont="1" applyBorder="1" applyAlignment="1">
      <alignment vertical="center"/>
    </xf>
    <xf numFmtId="177" fontId="5" fillId="2" borderId="10" xfId="0" applyNumberFormat="1" applyFont="1" applyFill="1" applyBorder="1" applyAlignment="1">
      <alignment horizontal="center" vertical="center" wrapText="1"/>
    </xf>
    <xf numFmtId="177" fontId="4" fillId="0" borderId="0" xfId="0" applyNumberFormat="1" applyFont="1" applyBorder="1" applyAlignment="1">
      <alignment horizontal="right" vertical="center" wrapText="1"/>
    </xf>
    <xf numFmtId="0" fontId="5" fillId="10" borderId="10" xfId="0" applyFont="1" applyFill="1" applyBorder="1" applyAlignment="1">
      <alignment horizontal="center" vertical="center"/>
    </xf>
    <xf numFmtId="176" fontId="5" fillId="10" borderId="10" xfId="50" applyFont="1" applyFill="1" applyBorder="1" applyAlignment="1">
      <alignment horizontal="center" vertical="center" wrapText="1"/>
    </xf>
    <xf numFmtId="0" fontId="6" fillId="10" borderId="0" xfId="0" applyFont="1" applyFill="1" applyAlignment="1">
      <alignment horizontal="center" vertical="center"/>
    </xf>
    <xf numFmtId="0" fontId="9" fillId="10" borderId="10" xfId="0" applyFont="1" applyFill="1" applyBorder="1" applyAlignment="1">
      <alignment horizontal="left" vertical="center" wrapText="1"/>
    </xf>
    <xf numFmtId="0" fontId="10" fillId="10" borderId="10" xfId="0" applyFont="1" applyFill="1" applyBorder="1" applyAlignment="1">
      <alignment horizontal="center" vertical="center"/>
    </xf>
    <xf numFmtId="176" fontId="10" fillId="10" borderId="10" xfId="50" applyFont="1" applyFill="1" applyBorder="1" applyAlignment="1">
      <alignment vertical="center"/>
    </xf>
    <xf numFmtId="176" fontId="9" fillId="10" borderId="0" xfId="0" applyNumberFormat="1" applyFont="1" applyFill="1" applyAlignment="1">
      <alignment vertical="center"/>
    </xf>
    <xf numFmtId="0" fontId="9" fillId="10" borderId="0" xfId="0" applyFont="1" applyFill="1" applyAlignment="1">
      <alignment vertical="center"/>
    </xf>
    <xf numFmtId="0" fontId="5" fillId="2" borderId="10"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9" fillId="10" borderId="10" xfId="0" applyFont="1" applyFill="1" applyBorder="1" applyAlignment="1">
      <alignment horizontal="left" vertical="center"/>
    </xf>
    <xf numFmtId="0" fontId="9" fillId="10" borderId="10" xfId="0" applyFont="1" applyFill="1" applyBorder="1" applyAlignment="1">
      <alignment vertical="center"/>
    </xf>
    <xf numFmtId="176" fontId="9" fillId="10" borderId="10" xfId="0" applyNumberFormat="1" applyFont="1" applyFill="1" applyBorder="1" applyAlignment="1">
      <alignment vertical="center"/>
    </xf>
    <xf numFmtId="177" fontId="5" fillId="2" borderId="11" xfId="0" applyNumberFormat="1" applyFont="1" applyFill="1" applyBorder="1" applyAlignment="1">
      <alignment horizontal="center" vertical="center" wrapText="1"/>
    </xf>
    <xf numFmtId="177" fontId="5" fillId="2" borderId="12"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177" fontId="5" fillId="2" borderId="10" xfId="0" applyNumberFormat="1" applyFont="1" applyFill="1" applyBorder="1" applyAlignment="1">
      <alignment horizontal="center" vertical="center" wrapText="1"/>
    </xf>
    <xf numFmtId="176" fontId="5" fillId="2" borderId="11" xfId="50" applyFont="1" applyFill="1" applyBorder="1" applyAlignment="1">
      <alignment horizontal="center" vertical="center" wrapText="1"/>
    </xf>
    <xf numFmtId="176" fontId="5" fillId="2" borderId="12" xfId="5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268"/>
  <sheetViews>
    <sheetView showZeros="0" tabSelected="1" zoomScalePageLayoutView="0" workbookViewId="0" topLeftCell="A1">
      <pane ySplit="4" topLeftCell="BM5" activePane="bottomLeft" state="frozen"/>
      <selection pane="topLeft" activeCell="A1" sqref="A1"/>
      <selection pane="bottomLeft" activeCell="E5" sqref="E5"/>
    </sheetView>
  </sheetViews>
  <sheetFormatPr defaultColWidth="9.00390625" defaultRowHeight="13.5"/>
  <cols>
    <col min="1" max="1" width="44.625" style="9" customWidth="1"/>
    <col min="2" max="2" width="14.75390625" style="0" customWidth="1"/>
    <col min="3" max="3" width="16.125" style="0" customWidth="1"/>
    <col min="4" max="4" width="14.00390625" style="0" customWidth="1"/>
    <col min="5" max="5" width="14.50390625" style="15" bestFit="1" customWidth="1"/>
    <col min="6" max="7" width="14.875" style="0" customWidth="1"/>
    <col min="8" max="8" width="14.625" style="0" customWidth="1"/>
    <col min="9" max="9" width="14.125" style="0" customWidth="1"/>
    <col min="10" max="10" width="12.00390625" style="0" customWidth="1"/>
    <col min="11" max="11" width="13.125" style="0" customWidth="1"/>
    <col min="12" max="12" width="12.625" style="0" customWidth="1"/>
    <col min="13" max="13" width="11.25390625" style="0" customWidth="1"/>
  </cols>
  <sheetData>
    <row r="1" spans="1:12" s="1" customFormat="1" ht="39" customHeight="1">
      <c r="A1" s="38" t="s">
        <v>292</v>
      </c>
      <c r="B1" s="38"/>
      <c r="C1" s="38"/>
      <c r="D1" s="38"/>
      <c r="E1" s="38"/>
      <c r="F1" s="38"/>
      <c r="G1" s="38"/>
      <c r="H1" s="38"/>
      <c r="I1" s="38"/>
      <c r="J1" s="38"/>
      <c r="K1" s="38"/>
      <c r="L1" s="38"/>
    </row>
    <row r="2" spans="1:12" s="20" customFormat="1" ht="20.25">
      <c r="A2" s="16"/>
      <c r="B2" s="17" t="s">
        <v>27</v>
      </c>
      <c r="C2" s="18"/>
      <c r="D2" s="18"/>
      <c r="E2" s="19"/>
      <c r="F2" s="18"/>
      <c r="G2" s="18"/>
      <c r="H2" s="18"/>
      <c r="I2" s="18"/>
      <c r="J2" s="18"/>
      <c r="K2" s="18"/>
      <c r="L2" s="22" t="s">
        <v>0</v>
      </c>
    </row>
    <row r="3" spans="1:12" s="1" customFormat="1" ht="20.25">
      <c r="A3" s="39" t="s">
        <v>1</v>
      </c>
      <c r="B3" s="40" t="s">
        <v>3</v>
      </c>
      <c r="C3" s="42" t="s">
        <v>2</v>
      </c>
      <c r="D3" s="42"/>
      <c r="E3" s="43" t="s">
        <v>6</v>
      </c>
      <c r="F3" s="36" t="s">
        <v>7</v>
      </c>
      <c r="G3" s="36" t="s">
        <v>8</v>
      </c>
      <c r="H3" s="36" t="s">
        <v>9</v>
      </c>
      <c r="I3" s="36" t="s">
        <v>10</v>
      </c>
      <c r="J3" s="36" t="s">
        <v>11</v>
      </c>
      <c r="K3" s="36" t="s">
        <v>12</v>
      </c>
      <c r="L3" s="36" t="s">
        <v>13</v>
      </c>
    </row>
    <row r="4" spans="1:12" s="2" customFormat="1" ht="20.25">
      <c r="A4" s="39"/>
      <c r="B4" s="41"/>
      <c r="C4" s="21" t="s">
        <v>4</v>
      </c>
      <c r="D4" s="21" t="s">
        <v>5</v>
      </c>
      <c r="E4" s="44"/>
      <c r="F4" s="37"/>
      <c r="G4" s="37"/>
      <c r="H4" s="37"/>
      <c r="I4" s="37"/>
      <c r="J4" s="37"/>
      <c r="K4" s="37"/>
      <c r="L4" s="37"/>
    </row>
    <row r="5" spans="1:12" s="2" customFormat="1" ht="35.25" customHeight="1">
      <c r="A5" s="31"/>
      <c r="B5" s="5"/>
      <c r="C5" s="10">
        <f aca="true" t="shared" si="0" ref="C5:L5">C6+C9+C81</f>
        <v>1096422.3690499999</v>
      </c>
      <c r="D5" s="10">
        <f t="shared" si="0"/>
        <v>232836.22435000003</v>
      </c>
      <c r="E5" s="10">
        <f t="shared" si="0"/>
        <v>863587.522898</v>
      </c>
      <c r="F5" s="10">
        <f t="shared" si="0"/>
        <v>111438.66112199999</v>
      </c>
      <c r="G5" s="10">
        <f t="shared" si="0"/>
        <v>65885.50338699999</v>
      </c>
      <c r="H5" s="10">
        <f t="shared" si="0"/>
        <v>45104.153846999994</v>
      </c>
      <c r="I5" s="10">
        <f t="shared" si="0"/>
        <v>124220.48204000003</v>
      </c>
      <c r="J5" s="10">
        <f t="shared" si="0"/>
        <v>265443.51632999995</v>
      </c>
      <c r="K5" s="10">
        <f t="shared" si="0"/>
        <v>197793.301163</v>
      </c>
      <c r="L5" s="10">
        <f t="shared" si="0"/>
        <v>53701.905009</v>
      </c>
    </row>
    <row r="6" spans="1:12" s="25" customFormat="1" ht="35.25" customHeight="1">
      <c r="A6" s="32" t="s">
        <v>285</v>
      </c>
      <c r="B6" s="23"/>
      <c r="C6" s="24">
        <f aca="true" t="shared" si="1" ref="C6:L6">C7+C8</f>
        <v>140780</v>
      </c>
      <c r="D6" s="24">
        <f t="shared" si="1"/>
        <v>84777</v>
      </c>
      <c r="E6" s="24">
        <f t="shared" si="1"/>
        <v>56003</v>
      </c>
      <c r="F6" s="24">
        <f t="shared" si="1"/>
        <v>10804</v>
      </c>
      <c r="G6" s="24">
        <f t="shared" si="1"/>
        <v>8148</v>
      </c>
      <c r="H6" s="24">
        <f t="shared" si="1"/>
        <v>2903</v>
      </c>
      <c r="I6" s="24">
        <f t="shared" si="1"/>
        <v>8210</v>
      </c>
      <c r="J6" s="24">
        <f t="shared" si="1"/>
        <v>16247</v>
      </c>
      <c r="K6" s="24">
        <f t="shared" si="1"/>
        <v>7272</v>
      </c>
      <c r="L6" s="24">
        <f t="shared" si="1"/>
        <v>2419</v>
      </c>
    </row>
    <row r="7" spans="1:14" s="7" customFormat="1" ht="30" customHeight="1">
      <c r="A7" s="8" t="s">
        <v>14</v>
      </c>
      <c r="B7" s="3">
        <v>11001</v>
      </c>
      <c r="C7" s="11">
        <v>138361</v>
      </c>
      <c r="D7" s="14">
        <f>82651+2126</f>
        <v>84777</v>
      </c>
      <c r="E7" s="12">
        <f>SUM(F7:L7)</f>
        <v>53584</v>
      </c>
      <c r="F7" s="4">
        <v>10804</v>
      </c>
      <c r="G7" s="4">
        <v>8148</v>
      </c>
      <c r="H7" s="4">
        <v>2903</v>
      </c>
      <c r="I7" s="4">
        <f>9171-961</f>
        <v>8210</v>
      </c>
      <c r="J7" s="4">
        <f>16859-612</f>
        <v>16247</v>
      </c>
      <c r="K7" s="4">
        <f>7757-485</f>
        <v>7272</v>
      </c>
      <c r="L7" s="4"/>
      <c r="M7" s="6">
        <f>C7-D7-E7</f>
        <v>0</v>
      </c>
      <c r="N7" s="7" t="s">
        <v>25</v>
      </c>
    </row>
    <row r="8" spans="1:14" s="7" customFormat="1" ht="30" customHeight="1">
      <c r="A8" s="8" t="s">
        <v>284</v>
      </c>
      <c r="B8" s="3">
        <v>1100104</v>
      </c>
      <c r="C8" s="11">
        <v>2419</v>
      </c>
      <c r="D8" s="14"/>
      <c r="E8" s="12">
        <f>SUM(F8:L8)</f>
        <v>2419</v>
      </c>
      <c r="F8" s="4"/>
      <c r="G8" s="4"/>
      <c r="H8" s="4"/>
      <c r="I8" s="4"/>
      <c r="J8" s="4"/>
      <c r="K8" s="4"/>
      <c r="L8" s="4">
        <v>2419</v>
      </c>
      <c r="M8" s="6">
        <f>C8-D8-E8</f>
        <v>0</v>
      </c>
      <c r="N8" s="7" t="s">
        <v>25</v>
      </c>
    </row>
    <row r="9" spans="1:13" s="30" customFormat="1" ht="30" customHeight="1">
      <c r="A9" s="26" t="s">
        <v>286</v>
      </c>
      <c r="B9" s="27"/>
      <c r="C9" s="28">
        <f aca="true" t="shared" si="2" ref="C9:L9">C10+C72</f>
        <v>651756.91205</v>
      </c>
      <c r="D9" s="28">
        <f t="shared" si="2"/>
        <v>77408.71075</v>
      </c>
      <c r="E9" s="28">
        <f t="shared" si="2"/>
        <v>574349.401298</v>
      </c>
      <c r="F9" s="28">
        <f t="shared" si="2"/>
        <v>75698.517922</v>
      </c>
      <c r="G9" s="28">
        <f t="shared" si="2"/>
        <v>41095.71398699999</v>
      </c>
      <c r="H9" s="28">
        <f t="shared" si="2"/>
        <v>32220.908847</v>
      </c>
      <c r="I9" s="28">
        <f t="shared" si="2"/>
        <v>86030.33844000002</v>
      </c>
      <c r="J9" s="28">
        <f t="shared" si="2"/>
        <v>191288.54852999997</v>
      </c>
      <c r="K9" s="28">
        <f t="shared" si="2"/>
        <v>145019.09196299998</v>
      </c>
      <c r="L9" s="28">
        <f t="shared" si="2"/>
        <v>2996.281609</v>
      </c>
      <c r="M9" s="29"/>
    </row>
    <row r="10" spans="1:13" s="30" customFormat="1" ht="30" customHeight="1">
      <c r="A10" s="26" t="s">
        <v>287</v>
      </c>
      <c r="B10" s="27"/>
      <c r="C10" s="28">
        <f>SUM(C11:C71)</f>
        <v>602401.5620500001</v>
      </c>
      <c r="D10" s="28">
        <f aca="true" t="shared" si="3" ref="D10:L10">SUM(D11:D71)</f>
        <v>77402.71075</v>
      </c>
      <c r="E10" s="28">
        <f t="shared" si="3"/>
        <v>525000.051298</v>
      </c>
      <c r="F10" s="28">
        <f t="shared" si="3"/>
        <v>54487.957921999994</v>
      </c>
      <c r="G10" s="28">
        <f t="shared" si="3"/>
        <v>37628.94398699999</v>
      </c>
      <c r="H10" s="28">
        <f t="shared" si="3"/>
        <v>25695.738846999997</v>
      </c>
      <c r="I10" s="28">
        <f t="shared" si="3"/>
        <v>81963.05844000002</v>
      </c>
      <c r="J10" s="28">
        <f t="shared" si="3"/>
        <v>183941.52852999998</v>
      </c>
      <c r="K10" s="28">
        <f t="shared" si="3"/>
        <v>139177.981963</v>
      </c>
      <c r="L10" s="28">
        <f t="shared" si="3"/>
        <v>2104.841609</v>
      </c>
      <c r="M10" s="29"/>
    </row>
    <row r="11" spans="1:15" s="7" customFormat="1" ht="30" customHeight="1">
      <c r="A11" s="8" t="s">
        <v>57</v>
      </c>
      <c r="B11" s="3">
        <v>1100208</v>
      </c>
      <c r="C11" s="11">
        <v>70</v>
      </c>
      <c r="D11" s="14">
        <v>70</v>
      </c>
      <c r="E11" s="12">
        <f aca="true" t="shared" si="4" ref="E11:E66">SUM(F11:L11)</f>
        <v>0</v>
      </c>
      <c r="F11" s="4"/>
      <c r="G11" s="4"/>
      <c r="H11" s="4"/>
      <c r="I11" s="4"/>
      <c r="J11" s="4"/>
      <c r="K11" s="4"/>
      <c r="L11" s="4"/>
      <c r="M11" s="6">
        <f aca="true" t="shared" si="5" ref="M11:M66">C11-D11-E11</f>
        <v>0</v>
      </c>
      <c r="N11" s="7" t="s">
        <v>25</v>
      </c>
      <c r="O11" s="7" t="s">
        <v>55</v>
      </c>
    </row>
    <row r="12" spans="1:15" s="7" customFormat="1" ht="30" customHeight="1">
      <c r="A12" s="8" t="s">
        <v>58</v>
      </c>
      <c r="B12" s="3">
        <v>1100223</v>
      </c>
      <c r="C12" s="11">
        <v>28163</v>
      </c>
      <c r="D12" s="14"/>
      <c r="E12" s="12">
        <f t="shared" si="4"/>
        <v>28163</v>
      </c>
      <c r="F12" s="4">
        <v>2779.395281</v>
      </c>
      <c r="G12" s="4">
        <v>1870.4037</v>
      </c>
      <c r="H12" s="4">
        <v>1556.938297</v>
      </c>
      <c r="I12" s="4">
        <v>4255.345588</v>
      </c>
      <c r="J12" s="4">
        <v>9494.916899</v>
      </c>
      <c r="K12" s="4">
        <v>7825.445348</v>
      </c>
      <c r="L12" s="4">
        <v>380.554887</v>
      </c>
      <c r="M12" s="6">
        <f t="shared" si="5"/>
        <v>0</v>
      </c>
      <c r="N12" s="7" t="s">
        <v>25</v>
      </c>
      <c r="O12" s="7" t="s">
        <v>55</v>
      </c>
    </row>
    <row r="13" spans="1:15" s="7" customFormat="1" ht="30" customHeight="1">
      <c r="A13" s="8" t="s">
        <v>59</v>
      </c>
      <c r="B13" s="3">
        <v>1100223</v>
      </c>
      <c r="C13" s="11">
        <v>1515</v>
      </c>
      <c r="D13" s="14">
        <v>928</v>
      </c>
      <c r="E13" s="12">
        <f t="shared" si="4"/>
        <v>587</v>
      </c>
      <c r="F13" s="4">
        <v>63</v>
      </c>
      <c r="G13" s="4">
        <v>10</v>
      </c>
      <c r="H13" s="4">
        <v>30</v>
      </c>
      <c r="I13" s="4">
        <v>180</v>
      </c>
      <c r="J13" s="4">
        <v>270</v>
      </c>
      <c r="K13" s="4">
        <v>34</v>
      </c>
      <c r="L13" s="4"/>
      <c r="M13" s="6">
        <f t="shared" si="5"/>
        <v>0</v>
      </c>
      <c r="N13" s="7" t="s">
        <v>25</v>
      </c>
      <c r="O13" s="7" t="s">
        <v>55</v>
      </c>
    </row>
    <row r="14" spans="1:15" s="7" customFormat="1" ht="30" customHeight="1">
      <c r="A14" s="8" t="s">
        <v>60</v>
      </c>
      <c r="B14" s="3">
        <v>1100223</v>
      </c>
      <c r="C14" s="11">
        <v>127606</v>
      </c>
      <c r="D14" s="14"/>
      <c r="E14" s="12">
        <f t="shared" si="4"/>
        <v>127605.999998</v>
      </c>
      <c r="F14" s="4">
        <v>12593.385441</v>
      </c>
      <c r="G14" s="4">
        <v>8474.762437</v>
      </c>
      <c r="H14" s="4">
        <v>7054.45685</v>
      </c>
      <c r="I14" s="4">
        <v>19280.887302</v>
      </c>
      <c r="J14" s="4">
        <v>43021.282031</v>
      </c>
      <c r="K14" s="4">
        <v>35456.939215</v>
      </c>
      <c r="L14" s="4">
        <v>1724.286722</v>
      </c>
      <c r="M14" s="6">
        <f t="shared" si="5"/>
        <v>2.0000006770715117E-06</v>
      </c>
      <c r="N14" s="7" t="s">
        <v>25</v>
      </c>
      <c r="O14" s="7" t="s">
        <v>55</v>
      </c>
    </row>
    <row r="15" spans="1:15" s="7" customFormat="1" ht="30" customHeight="1">
      <c r="A15" s="8" t="s">
        <v>15</v>
      </c>
      <c r="B15" s="3">
        <v>11002</v>
      </c>
      <c r="C15" s="11">
        <v>118950</v>
      </c>
      <c r="D15" s="14">
        <v>27614</v>
      </c>
      <c r="E15" s="12">
        <f t="shared" si="4"/>
        <v>91337</v>
      </c>
      <c r="F15" s="4">
        <v>12833</v>
      </c>
      <c r="G15" s="4">
        <v>6439</v>
      </c>
      <c r="H15" s="4">
        <v>4402</v>
      </c>
      <c r="I15" s="4">
        <v>19368</v>
      </c>
      <c r="J15" s="4">
        <v>28547</v>
      </c>
      <c r="K15" s="4">
        <v>19748</v>
      </c>
      <c r="L15" s="4"/>
      <c r="M15" s="6">
        <f t="shared" si="5"/>
        <v>-1</v>
      </c>
      <c r="N15" s="7" t="s">
        <v>25</v>
      </c>
      <c r="O15" s="7" t="s">
        <v>55</v>
      </c>
    </row>
    <row r="16" spans="1:15" s="7" customFormat="1" ht="30" customHeight="1">
      <c r="A16" s="8" t="s">
        <v>61</v>
      </c>
      <c r="B16" s="3">
        <v>1100227</v>
      </c>
      <c r="C16" s="11">
        <v>14082</v>
      </c>
      <c r="D16" s="14">
        <v>2682</v>
      </c>
      <c r="E16" s="12">
        <f t="shared" si="4"/>
        <v>11400</v>
      </c>
      <c r="F16" s="4">
        <v>1826</v>
      </c>
      <c r="G16" s="4">
        <v>918</v>
      </c>
      <c r="H16" s="4">
        <v>679</v>
      </c>
      <c r="I16" s="4">
        <v>1971</v>
      </c>
      <c r="J16" s="4">
        <v>3803</v>
      </c>
      <c r="K16" s="4">
        <v>2203</v>
      </c>
      <c r="L16" s="4"/>
      <c r="M16" s="6">
        <f t="shared" si="5"/>
        <v>0</v>
      </c>
      <c r="N16" s="7" t="s">
        <v>25</v>
      </c>
      <c r="O16" s="7" t="s">
        <v>55</v>
      </c>
    </row>
    <row r="17" spans="1:15" s="7" customFormat="1" ht="30" customHeight="1">
      <c r="A17" s="8" t="s">
        <v>62</v>
      </c>
      <c r="B17" s="3">
        <v>1100208</v>
      </c>
      <c r="C17" s="11">
        <v>1485</v>
      </c>
      <c r="D17" s="14">
        <v>6</v>
      </c>
      <c r="E17" s="12">
        <f t="shared" si="4"/>
        <v>1479</v>
      </c>
      <c r="F17" s="4">
        <v>677</v>
      </c>
      <c r="G17" s="4">
        <v>565</v>
      </c>
      <c r="H17" s="4">
        <v>24</v>
      </c>
      <c r="I17" s="4">
        <v>80</v>
      </c>
      <c r="J17" s="4">
        <v>102</v>
      </c>
      <c r="K17" s="4">
        <v>31</v>
      </c>
      <c r="L17" s="4"/>
      <c r="M17" s="6">
        <f t="shared" si="5"/>
        <v>0</v>
      </c>
      <c r="N17" s="7" t="s">
        <v>25</v>
      </c>
      <c r="O17" s="7" t="s">
        <v>55</v>
      </c>
    </row>
    <row r="18" spans="1:15" s="7" customFormat="1" ht="30" customHeight="1">
      <c r="A18" s="8" t="s">
        <v>63</v>
      </c>
      <c r="B18" s="3">
        <v>1100208</v>
      </c>
      <c r="C18" s="11">
        <v>398</v>
      </c>
      <c r="D18" s="14"/>
      <c r="E18" s="12">
        <f t="shared" si="4"/>
        <v>398</v>
      </c>
      <c r="F18" s="4"/>
      <c r="G18" s="4">
        <v>43</v>
      </c>
      <c r="H18" s="4"/>
      <c r="I18" s="4">
        <v>110</v>
      </c>
      <c r="J18" s="4">
        <v>90</v>
      </c>
      <c r="K18" s="4">
        <v>155</v>
      </c>
      <c r="L18" s="4"/>
      <c r="M18" s="6">
        <f t="shared" si="5"/>
        <v>0</v>
      </c>
      <c r="N18" s="7" t="s">
        <v>25</v>
      </c>
      <c r="O18" s="7" t="s">
        <v>55</v>
      </c>
    </row>
    <row r="19" spans="1:15" s="7" customFormat="1" ht="30" customHeight="1">
      <c r="A19" s="8" t="s">
        <v>64</v>
      </c>
      <c r="B19" s="3">
        <v>1100229</v>
      </c>
      <c r="C19" s="11">
        <v>3000</v>
      </c>
      <c r="D19" s="14"/>
      <c r="E19" s="12">
        <f t="shared" si="4"/>
        <v>3000</v>
      </c>
      <c r="F19" s="4"/>
      <c r="G19" s="4">
        <v>200</v>
      </c>
      <c r="H19" s="4"/>
      <c r="I19" s="4">
        <v>800</v>
      </c>
      <c r="J19" s="4">
        <v>1000</v>
      </c>
      <c r="K19" s="4">
        <v>1000</v>
      </c>
      <c r="L19" s="4"/>
      <c r="M19" s="6">
        <f t="shared" si="5"/>
        <v>0</v>
      </c>
      <c r="N19" s="7" t="s">
        <v>25</v>
      </c>
      <c r="O19" s="7" t="s">
        <v>55</v>
      </c>
    </row>
    <row r="20" spans="1:15" s="7" customFormat="1" ht="30" customHeight="1">
      <c r="A20" s="8" t="s">
        <v>65</v>
      </c>
      <c r="B20" s="3">
        <v>1100208</v>
      </c>
      <c r="C20" s="11">
        <v>210</v>
      </c>
      <c r="D20" s="14">
        <v>210</v>
      </c>
      <c r="E20" s="12">
        <f t="shared" si="4"/>
        <v>0</v>
      </c>
      <c r="F20" s="4"/>
      <c r="G20" s="4"/>
      <c r="H20" s="4"/>
      <c r="I20" s="4"/>
      <c r="J20" s="4"/>
      <c r="K20" s="4"/>
      <c r="L20" s="4"/>
      <c r="M20" s="6">
        <f t="shared" si="5"/>
        <v>0</v>
      </c>
      <c r="N20" s="7" t="s">
        <v>25</v>
      </c>
      <c r="O20" s="7" t="s">
        <v>55</v>
      </c>
    </row>
    <row r="21" spans="1:15" s="7" customFormat="1" ht="30" customHeight="1">
      <c r="A21" s="8" t="s">
        <v>66</v>
      </c>
      <c r="B21" s="3">
        <v>1100207</v>
      </c>
      <c r="C21" s="11">
        <v>88091</v>
      </c>
      <c r="D21" s="14">
        <v>4215</v>
      </c>
      <c r="E21" s="12">
        <f t="shared" si="4"/>
        <v>83876</v>
      </c>
      <c r="F21" s="4">
        <v>6239</v>
      </c>
      <c r="G21" s="4">
        <v>3170</v>
      </c>
      <c r="H21" s="4">
        <v>2485</v>
      </c>
      <c r="I21" s="4">
        <v>4682</v>
      </c>
      <c r="J21" s="4">
        <v>40564</v>
      </c>
      <c r="K21" s="4">
        <v>26736</v>
      </c>
      <c r="L21" s="4"/>
      <c r="M21" s="6">
        <f t="shared" si="5"/>
        <v>0</v>
      </c>
      <c r="N21" s="7" t="s">
        <v>25</v>
      </c>
      <c r="O21" s="7" t="s">
        <v>55</v>
      </c>
    </row>
    <row r="22" spans="1:15" s="7" customFormat="1" ht="30" customHeight="1">
      <c r="A22" s="8" t="s">
        <v>67</v>
      </c>
      <c r="B22" s="3">
        <v>1100230</v>
      </c>
      <c r="C22" s="11">
        <v>979</v>
      </c>
      <c r="D22" s="14"/>
      <c r="E22" s="12">
        <f t="shared" si="4"/>
        <v>979</v>
      </c>
      <c r="F22" s="4">
        <v>82</v>
      </c>
      <c r="G22" s="4">
        <v>51</v>
      </c>
      <c r="H22" s="4">
        <v>218</v>
      </c>
      <c r="I22" s="4">
        <v>220</v>
      </c>
      <c r="J22" s="4">
        <v>280</v>
      </c>
      <c r="K22" s="4">
        <v>128</v>
      </c>
      <c r="L22" s="4"/>
      <c r="M22" s="6">
        <f t="shared" si="5"/>
        <v>0</v>
      </c>
      <c r="N22" s="7" t="s">
        <v>25</v>
      </c>
      <c r="O22" s="7" t="s">
        <v>55</v>
      </c>
    </row>
    <row r="23" spans="1:15" s="7" customFormat="1" ht="30" customHeight="1">
      <c r="A23" s="8" t="s">
        <v>68</v>
      </c>
      <c r="B23" s="3">
        <v>1100208</v>
      </c>
      <c r="C23" s="11">
        <v>342</v>
      </c>
      <c r="D23" s="14">
        <v>342</v>
      </c>
      <c r="E23" s="12">
        <f t="shared" si="4"/>
        <v>0</v>
      </c>
      <c r="F23" s="4"/>
      <c r="G23" s="4"/>
      <c r="H23" s="4"/>
      <c r="I23" s="4"/>
      <c r="J23" s="4"/>
      <c r="K23" s="4"/>
      <c r="L23" s="4"/>
      <c r="M23" s="6">
        <f t="shared" si="5"/>
        <v>0</v>
      </c>
      <c r="N23" s="7" t="s">
        <v>25</v>
      </c>
      <c r="O23" s="7" t="s">
        <v>55</v>
      </c>
    </row>
    <row r="24" spans="1:15" s="7" customFormat="1" ht="30" customHeight="1">
      <c r="A24" s="8" t="s">
        <v>69</v>
      </c>
      <c r="B24" s="3">
        <v>1100208</v>
      </c>
      <c r="C24" s="11">
        <v>20556.06</v>
      </c>
      <c r="D24" s="14">
        <v>20556.06</v>
      </c>
      <c r="E24" s="12">
        <f t="shared" si="4"/>
        <v>0</v>
      </c>
      <c r="F24" s="4"/>
      <c r="G24" s="4"/>
      <c r="H24" s="4"/>
      <c r="I24" s="4"/>
      <c r="J24" s="4"/>
      <c r="K24" s="4"/>
      <c r="L24" s="4"/>
      <c r="M24" s="6">
        <f t="shared" si="5"/>
        <v>0</v>
      </c>
      <c r="N24" s="7" t="s">
        <v>25</v>
      </c>
      <c r="O24" s="7" t="s">
        <v>55</v>
      </c>
    </row>
    <row r="25" spans="1:15" s="7" customFormat="1" ht="30" customHeight="1">
      <c r="A25" s="8" t="s">
        <v>70</v>
      </c>
      <c r="B25" s="3">
        <v>1100227</v>
      </c>
      <c r="C25" s="11">
        <v>1214.73</v>
      </c>
      <c r="D25" s="14">
        <v>491.89</v>
      </c>
      <c r="E25" s="12">
        <f t="shared" si="4"/>
        <v>722.84</v>
      </c>
      <c r="F25" s="4">
        <v>0.91</v>
      </c>
      <c r="G25" s="4">
        <v>25.76</v>
      </c>
      <c r="H25" s="4">
        <v>69.5</v>
      </c>
      <c r="I25" s="4">
        <v>17.41</v>
      </c>
      <c r="J25" s="4">
        <v>609.26</v>
      </c>
      <c r="K25" s="4"/>
      <c r="L25" s="4"/>
      <c r="M25" s="6">
        <f t="shared" si="5"/>
        <v>0</v>
      </c>
      <c r="N25" s="7" t="s">
        <v>25</v>
      </c>
      <c r="O25" s="7" t="s">
        <v>55</v>
      </c>
    </row>
    <row r="26" spans="1:15" s="7" customFormat="1" ht="30" customHeight="1">
      <c r="A26" s="8" t="s">
        <v>71</v>
      </c>
      <c r="B26" s="3">
        <v>1100208</v>
      </c>
      <c r="C26" s="11">
        <v>144</v>
      </c>
      <c r="D26" s="14">
        <v>30</v>
      </c>
      <c r="E26" s="12">
        <f t="shared" si="4"/>
        <v>114</v>
      </c>
      <c r="F26" s="4">
        <v>25</v>
      </c>
      <c r="G26" s="4">
        <v>15</v>
      </c>
      <c r="H26" s="4">
        <v>15</v>
      </c>
      <c r="I26" s="4">
        <v>19</v>
      </c>
      <c r="J26" s="4">
        <v>21</v>
      </c>
      <c r="K26" s="4">
        <v>19</v>
      </c>
      <c r="L26" s="4"/>
      <c r="M26" s="6">
        <f t="shared" si="5"/>
        <v>0</v>
      </c>
      <c r="N26" s="7" t="s">
        <v>25</v>
      </c>
      <c r="O26" s="7" t="s">
        <v>55</v>
      </c>
    </row>
    <row r="27" spans="1:15" s="7" customFormat="1" ht="30" customHeight="1">
      <c r="A27" s="8" t="s">
        <v>81</v>
      </c>
      <c r="B27" s="3" t="s">
        <v>28</v>
      </c>
      <c r="C27" s="11">
        <v>2156</v>
      </c>
      <c r="D27" s="14">
        <v>14</v>
      </c>
      <c r="E27" s="12">
        <f t="shared" si="4"/>
        <v>2142</v>
      </c>
      <c r="F27" s="4">
        <v>38</v>
      </c>
      <c r="G27" s="4">
        <v>131</v>
      </c>
      <c r="H27" s="4">
        <v>60</v>
      </c>
      <c r="I27" s="4">
        <v>287</v>
      </c>
      <c r="J27" s="4">
        <v>866</v>
      </c>
      <c r="K27" s="4">
        <v>760</v>
      </c>
      <c r="L27" s="4"/>
      <c r="M27" s="6">
        <f t="shared" si="5"/>
        <v>0</v>
      </c>
      <c r="N27" s="7" t="s">
        <v>25</v>
      </c>
      <c r="O27" s="7" t="s">
        <v>55</v>
      </c>
    </row>
    <row r="28" spans="1:15" s="7" customFormat="1" ht="30" customHeight="1">
      <c r="A28" s="8" t="s">
        <v>82</v>
      </c>
      <c r="B28" s="3" t="s">
        <v>29</v>
      </c>
      <c r="C28" s="11">
        <v>34857</v>
      </c>
      <c r="D28" s="14">
        <v>385</v>
      </c>
      <c r="E28" s="12">
        <f t="shared" si="4"/>
        <v>34472</v>
      </c>
      <c r="F28" s="4">
        <v>4103</v>
      </c>
      <c r="G28" s="4">
        <v>3249</v>
      </c>
      <c r="H28" s="4">
        <v>922</v>
      </c>
      <c r="I28" s="4">
        <v>5291</v>
      </c>
      <c r="J28" s="4">
        <v>11365</v>
      </c>
      <c r="K28" s="4">
        <v>9542</v>
      </c>
      <c r="L28" s="4"/>
      <c r="M28" s="6">
        <f t="shared" si="5"/>
        <v>0</v>
      </c>
      <c r="N28" s="7" t="s">
        <v>25</v>
      </c>
      <c r="O28" s="7" t="s">
        <v>55</v>
      </c>
    </row>
    <row r="29" spans="1:15" s="7" customFormat="1" ht="30" customHeight="1">
      <c r="A29" s="8" t="s">
        <v>83</v>
      </c>
      <c r="B29" s="3" t="s">
        <v>30</v>
      </c>
      <c r="C29" s="11">
        <v>701</v>
      </c>
      <c r="D29" s="14"/>
      <c r="E29" s="12">
        <f t="shared" si="4"/>
        <v>701</v>
      </c>
      <c r="F29" s="4">
        <v>97</v>
      </c>
      <c r="G29" s="4">
        <v>57</v>
      </c>
      <c r="H29" s="4">
        <v>45</v>
      </c>
      <c r="I29" s="4">
        <v>110</v>
      </c>
      <c r="J29" s="4">
        <v>211</v>
      </c>
      <c r="K29" s="4">
        <v>181</v>
      </c>
      <c r="L29" s="4"/>
      <c r="M29" s="6">
        <f t="shared" si="5"/>
        <v>0</v>
      </c>
      <c r="N29" s="7" t="s">
        <v>25</v>
      </c>
      <c r="O29" s="7" t="s">
        <v>55</v>
      </c>
    </row>
    <row r="30" spans="1:15" s="7" customFormat="1" ht="30" customHeight="1">
      <c r="A30" s="8" t="s">
        <v>84</v>
      </c>
      <c r="B30" s="3" t="s">
        <v>28</v>
      </c>
      <c r="C30" s="11">
        <v>3092</v>
      </c>
      <c r="D30" s="14">
        <v>57</v>
      </c>
      <c r="E30" s="12">
        <f t="shared" si="4"/>
        <v>3035</v>
      </c>
      <c r="F30" s="4">
        <v>80</v>
      </c>
      <c r="G30" s="4">
        <v>128</v>
      </c>
      <c r="H30" s="4">
        <v>85</v>
      </c>
      <c r="I30" s="4">
        <v>395</v>
      </c>
      <c r="J30" s="4">
        <v>1340</v>
      </c>
      <c r="K30" s="4">
        <v>1007</v>
      </c>
      <c r="L30" s="4"/>
      <c r="M30" s="6">
        <f t="shared" si="5"/>
        <v>0</v>
      </c>
      <c r="N30" s="7" t="s">
        <v>25</v>
      </c>
      <c r="O30" s="7" t="s">
        <v>55</v>
      </c>
    </row>
    <row r="31" spans="1:15" s="7" customFormat="1" ht="30" customHeight="1">
      <c r="A31" s="8" t="s">
        <v>85</v>
      </c>
      <c r="B31" s="3" t="s">
        <v>31</v>
      </c>
      <c r="C31" s="11">
        <v>208.79029999999997</v>
      </c>
      <c r="D31" s="14">
        <f>1.78125</f>
        <v>1.78125</v>
      </c>
      <c r="E31" s="12">
        <f t="shared" si="4"/>
        <v>207.00905</v>
      </c>
      <c r="F31" s="4">
        <v>1.7768</v>
      </c>
      <c r="G31" s="4">
        <v>8.85905</v>
      </c>
      <c r="H31" s="4">
        <v>3.5185</v>
      </c>
      <c r="I31" s="4">
        <v>30.2277</v>
      </c>
      <c r="J31" s="4">
        <v>100.312</v>
      </c>
      <c r="K31" s="4">
        <v>62.315</v>
      </c>
      <c r="L31" s="4"/>
      <c r="M31" s="6">
        <f t="shared" si="5"/>
        <v>0</v>
      </c>
      <c r="N31" s="7" t="s">
        <v>25</v>
      </c>
      <c r="O31" s="7" t="s">
        <v>55</v>
      </c>
    </row>
    <row r="32" spans="1:15" s="7" customFormat="1" ht="30" customHeight="1">
      <c r="A32" s="8" t="s">
        <v>86</v>
      </c>
      <c r="B32" s="3" t="s">
        <v>30</v>
      </c>
      <c r="C32" s="11">
        <f>2149+4517+6581</f>
        <v>13247</v>
      </c>
      <c r="D32" s="14"/>
      <c r="E32" s="12">
        <f t="shared" si="4"/>
        <v>13247</v>
      </c>
      <c r="F32" s="4"/>
      <c r="G32" s="4"/>
      <c r="H32" s="4"/>
      <c r="I32" s="4">
        <v>2149</v>
      </c>
      <c r="J32" s="4">
        <v>4517</v>
      </c>
      <c r="K32" s="4">
        <v>6581</v>
      </c>
      <c r="L32" s="4"/>
      <c r="M32" s="6">
        <f t="shared" si="5"/>
        <v>0</v>
      </c>
      <c r="N32" s="7" t="s">
        <v>25</v>
      </c>
      <c r="O32" s="7" t="s">
        <v>55</v>
      </c>
    </row>
    <row r="33" spans="1:15" s="7" customFormat="1" ht="30" customHeight="1">
      <c r="A33" s="8" t="s">
        <v>87</v>
      </c>
      <c r="B33" s="3" t="s">
        <v>28</v>
      </c>
      <c r="C33" s="11">
        <v>80.21</v>
      </c>
      <c r="D33" s="14">
        <v>80.21</v>
      </c>
      <c r="E33" s="12">
        <f t="shared" si="4"/>
        <v>0</v>
      </c>
      <c r="F33" s="4"/>
      <c r="G33" s="4"/>
      <c r="H33" s="4"/>
      <c r="I33" s="4"/>
      <c r="J33" s="4"/>
      <c r="K33" s="4"/>
      <c r="L33" s="4"/>
      <c r="M33" s="6">
        <f t="shared" si="5"/>
        <v>0</v>
      </c>
      <c r="N33" s="7" t="s">
        <v>25</v>
      </c>
      <c r="O33" s="7" t="s">
        <v>55</v>
      </c>
    </row>
    <row r="34" spans="1:15" s="7" customFormat="1" ht="30" customHeight="1">
      <c r="A34" s="8" t="s">
        <v>88</v>
      </c>
      <c r="B34" s="3" t="s">
        <v>34</v>
      </c>
      <c r="C34" s="11">
        <v>54</v>
      </c>
      <c r="D34" s="14">
        <v>4</v>
      </c>
      <c r="E34" s="12">
        <f t="shared" si="4"/>
        <v>50</v>
      </c>
      <c r="F34" s="4"/>
      <c r="G34" s="4"/>
      <c r="H34" s="4"/>
      <c r="I34" s="4">
        <v>38</v>
      </c>
      <c r="J34" s="4">
        <v>12</v>
      </c>
      <c r="K34" s="4"/>
      <c r="L34" s="4"/>
      <c r="M34" s="6">
        <f t="shared" si="5"/>
        <v>0</v>
      </c>
      <c r="N34" s="7" t="s">
        <v>25</v>
      </c>
      <c r="O34" s="7" t="s">
        <v>55</v>
      </c>
    </row>
    <row r="35" spans="1:15" s="7" customFormat="1" ht="30" customHeight="1">
      <c r="A35" s="8" t="s">
        <v>89</v>
      </c>
      <c r="B35" s="3" t="s">
        <v>34</v>
      </c>
      <c r="C35" s="11">
        <v>11.12175</v>
      </c>
      <c r="D35" s="14">
        <v>8.2755</v>
      </c>
      <c r="E35" s="12">
        <f t="shared" si="4"/>
        <v>2.84625</v>
      </c>
      <c r="F35" s="4">
        <v>2.376</v>
      </c>
      <c r="G35" s="4">
        <v>0.162</v>
      </c>
      <c r="H35" s="4"/>
      <c r="I35" s="4">
        <v>0.30825</v>
      </c>
      <c r="J35" s="4"/>
      <c r="K35" s="4"/>
      <c r="L35" s="4"/>
      <c r="M35" s="6">
        <f t="shared" si="5"/>
        <v>0</v>
      </c>
      <c r="N35" s="7" t="s">
        <v>25</v>
      </c>
      <c r="O35" s="7" t="s">
        <v>55</v>
      </c>
    </row>
    <row r="36" spans="1:15" s="7" customFormat="1" ht="30" customHeight="1">
      <c r="A36" s="8" t="s">
        <v>90</v>
      </c>
      <c r="B36" s="3" t="s">
        <v>31</v>
      </c>
      <c r="C36" s="11">
        <v>814.5</v>
      </c>
      <c r="D36" s="14"/>
      <c r="E36" s="12">
        <f t="shared" si="4"/>
        <v>814.5</v>
      </c>
      <c r="F36" s="4">
        <v>27.54</v>
      </c>
      <c r="G36" s="4">
        <v>35.28</v>
      </c>
      <c r="H36" s="4">
        <v>10.98</v>
      </c>
      <c r="I36" s="4">
        <v>68.76</v>
      </c>
      <c r="J36" s="4">
        <v>276.12</v>
      </c>
      <c r="K36" s="4">
        <v>395.82</v>
      </c>
      <c r="L36" s="4"/>
      <c r="M36" s="6">
        <f t="shared" si="5"/>
        <v>0</v>
      </c>
      <c r="N36" s="7" t="s">
        <v>25</v>
      </c>
      <c r="O36" s="7" t="s">
        <v>55</v>
      </c>
    </row>
    <row r="37" spans="1:15" s="7" customFormat="1" ht="30" customHeight="1">
      <c r="A37" s="8" t="s">
        <v>90</v>
      </c>
      <c r="B37" s="3" t="s">
        <v>32</v>
      </c>
      <c r="C37" s="11">
        <v>414.9</v>
      </c>
      <c r="D37" s="14"/>
      <c r="E37" s="12">
        <f t="shared" si="4"/>
        <v>414.9</v>
      </c>
      <c r="F37" s="4">
        <v>14.76</v>
      </c>
      <c r="G37" s="4">
        <v>11.52</v>
      </c>
      <c r="H37" s="4">
        <v>7.56</v>
      </c>
      <c r="I37" s="4">
        <v>32.94</v>
      </c>
      <c r="J37" s="4">
        <v>146.88</v>
      </c>
      <c r="K37" s="4">
        <v>201.24</v>
      </c>
      <c r="L37" s="4"/>
      <c r="M37" s="6">
        <f t="shared" si="5"/>
        <v>0</v>
      </c>
      <c r="N37" s="7" t="s">
        <v>25</v>
      </c>
      <c r="O37" s="7" t="s">
        <v>55</v>
      </c>
    </row>
    <row r="38" spans="1:15" s="7" customFormat="1" ht="30" customHeight="1">
      <c r="A38" s="8" t="s">
        <v>90</v>
      </c>
      <c r="B38" s="3" t="s">
        <v>31</v>
      </c>
      <c r="C38" s="11">
        <v>333.72</v>
      </c>
      <c r="D38" s="14">
        <v>5.01</v>
      </c>
      <c r="E38" s="12">
        <f t="shared" si="4"/>
        <v>328.71000000000004</v>
      </c>
      <c r="F38" s="4">
        <v>19.95</v>
      </c>
      <c r="G38" s="4">
        <v>21.45</v>
      </c>
      <c r="H38" s="4">
        <v>21.96</v>
      </c>
      <c r="I38" s="4">
        <v>38.37</v>
      </c>
      <c r="J38" s="4">
        <v>108.33</v>
      </c>
      <c r="K38" s="4">
        <v>118.65</v>
      </c>
      <c r="L38" s="4"/>
      <c r="M38" s="6">
        <f t="shared" si="5"/>
        <v>0</v>
      </c>
      <c r="N38" s="7" t="s">
        <v>25</v>
      </c>
      <c r="O38" s="7" t="s">
        <v>55</v>
      </c>
    </row>
    <row r="39" spans="1:15" s="7" customFormat="1" ht="30" customHeight="1">
      <c r="A39" s="8" t="s">
        <v>90</v>
      </c>
      <c r="B39" s="3" t="s">
        <v>35</v>
      </c>
      <c r="C39" s="11">
        <v>86.58</v>
      </c>
      <c r="D39" s="14">
        <v>27.9</v>
      </c>
      <c r="E39" s="12">
        <f t="shared" si="4"/>
        <v>58.68</v>
      </c>
      <c r="F39" s="4">
        <v>1.08</v>
      </c>
      <c r="G39" s="4">
        <v>8.28</v>
      </c>
      <c r="H39" s="4">
        <v>1.44</v>
      </c>
      <c r="I39" s="4">
        <v>10.08</v>
      </c>
      <c r="J39" s="4">
        <v>10.08</v>
      </c>
      <c r="K39" s="4">
        <v>27.72</v>
      </c>
      <c r="L39" s="4"/>
      <c r="M39" s="6">
        <f t="shared" si="5"/>
        <v>0</v>
      </c>
      <c r="N39" s="7" t="s">
        <v>25</v>
      </c>
      <c r="O39" s="7" t="s">
        <v>55</v>
      </c>
    </row>
    <row r="40" spans="1:15" s="7" customFormat="1" ht="30" customHeight="1">
      <c r="A40" s="8" t="s">
        <v>90</v>
      </c>
      <c r="B40" s="3" t="s">
        <v>36</v>
      </c>
      <c r="C40" s="11">
        <v>89.28</v>
      </c>
      <c r="D40" s="14">
        <v>89.28</v>
      </c>
      <c r="E40" s="12">
        <f t="shared" si="4"/>
        <v>0</v>
      </c>
      <c r="F40" s="4"/>
      <c r="G40" s="4"/>
      <c r="H40" s="4"/>
      <c r="I40" s="4"/>
      <c r="J40" s="4"/>
      <c r="K40" s="4"/>
      <c r="L40" s="4"/>
      <c r="M40" s="6">
        <f t="shared" si="5"/>
        <v>0</v>
      </c>
      <c r="N40" s="7" t="s">
        <v>25</v>
      </c>
      <c r="O40" s="7" t="s">
        <v>55</v>
      </c>
    </row>
    <row r="41" spans="1:15" s="7" customFormat="1" ht="30" customHeight="1">
      <c r="A41" s="8" t="s">
        <v>91</v>
      </c>
      <c r="B41" s="3" t="s">
        <v>38</v>
      </c>
      <c r="C41" s="11">
        <v>791.1</v>
      </c>
      <c r="D41" s="14">
        <v>14.4</v>
      </c>
      <c r="E41" s="12">
        <f t="shared" si="4"/>
        <v>776.7</v>
      </c>
      <c r="F41" s="4"/>
      <c r="G41" s="4">
        <v>7.26</v>
      </c>
      <c r="H41" s="4"/>
      <c r="I41" s="4">
        <v>13.74</v>
      </c>
      <c r="J41" s="4">
        <v>356.34</v>
      </c>
      <c r="K41" s="4">
        <v>399.36</v>
      </c>
      <c r="L41" s="4"/>
      <c r="M41" s="6">
        <f t="shared" si="5"/>
        <v>0</v>
      </c>
      <c r="N41" s="7" t="s">
        <v>25</v>
      </c>
      <c r="O41" s="7" t="s">
        <v>55</v>
      </c>
    </row>
    <row r="42" spans="1:15" s="7" customFormat="1" ht="30" customHeight="1">
      <c r="A42" s="8" t="s">
        <v>92</v>
      </c>
      <c r="B42" s="3" t="s">
        <v>39</v>
      </c>
      <c r="C42" s="11">
        <v>818.444</v>
      </c>
      <c r="D42" s="14">
        <v>248.904</v>
      </c>
      <c r="E42" s="12">
        <f t="shared" si="4"/>
        <v>569.54</v>
      </c>
      <c r="F42" s="4">
        <v>180.036</v>
      </c>
      <c r="G42" s="4">
        <v>47.664</v>
      </c>
      <c r="H42" s="4">
        <v>37.8</v>
      </c>
      <c r="I42" s="4">
        <v>149.96</v>
      </c>
      <c r="J42" s="4">
        <v>65.76</v>
      </c>
      <c r="K42" s="4">
        <v>88.32</v>
      </c>
      <c r="L42" s="4"/>
      <c r="M42" s="6">
        <f t="shared" si="5"/>
        <v>0</v>
      </c>
      <c r="N42" s="7" t="s">
        <v>25</v>
      </c>
      <c r="O42" s="7" t="s">
        <v>55</v>
      </c>
    </row>
    <row r="43" spans="1:15" s="7" customFormat="1" ht="30" customHeight="1">
      <c r="A43" s="8" t="s">
        <v>93</v>
      </c>
      <c r="B43" s="3" t="s">
        <v>41</v>
      </c>
      <c r="C43" s="11">
        <v>7643</v>
      </c>
      <c r="D43" s="14"/>
      <c r="E43" s="12">
        <f t="shared" si="4"/>
        <v>7643</v>
      </c>
      <c r="F43" s="4">
        <v>965</v>
      </c>
      <c r="G43" s="4">
        <v>519</v>
      </c>
      <c r="H43" s="4">
        <v>437</v>
      </c>
      <c r="I43" s="4">
        <v>936</v>
      </c>
      <c r="J43" s="4">
        <v>2935</v>
      </c>
      <c r="K43" s="4">
        <v>1851</v>
      </c>
      <c r="L43" s="4"/>
      <c r="M43" s="6">
        <f t="shared" si="5"/>
        <v>0</v>
      </c>
      <c r="N43" s="7" t="s">
        <v>25</v>
      </c>
      <c r="O43" s="7" t="s">
        <v>55</v>
      </c>
    </row>
    <row r="44" spans="1:15" s="7" customFormat="1" ht="30" customHeight="1">
      <c r="A44" s="8" t="s">
        <v>94</v>
      </c>
      <c r="B44" s="3" t="s">
        <v>42</v>
      </c>
      <c r="C44" s="11">
        <v>50</v>
      </c>
      <c r="D44" s="14"/>
      <c r="E44" s="12">
        <f t="shared" si="4"/>
        <v>50</v>
      </c>
      <c r="F44" s="4"/>
      <c r="G44" s="4"/>
      <c r="H44" s="4"/>
      <c r="I44" s="4"/>
      <c r="J44" s="4">
        <v>25</v>
      </c>
      <c r="K44" s="4">
        <v>25</v>
      </c>
      <c r="L44" s="4"/>
      <c r="M44" s="6">
        <f t="shared" si="5"/>
        <v>0</v>
      </c>
      <c r="N44" s="7" t="s">
        <v>25</v>
      </c>
      <c r="O44" s="7" t="s">
        <v>55</v>
      </c>
    </row>
    <row r="45" spans="1:15" s="7" customFormat="1" ht="30" customHeight="1">
      <c r="A45" s="8" t="s">
        <v>95</v>
      </c>
      <c r="B45" s="3" t="s">
        <v>50</v>
      </c>
      <c r="C45" s="11">
        <v>516</v>
      </c>
      <c r="D45" s="14"/>
      <c r="E45" s="12">
        <f t="shared" si="4"/>
        <v>516</v>
      </c>
      <c r="F45" s="4"/>
      <c r="G45" s="4">
        <v>33</v>
      </c>
      <c r="H45" s="4"/>
      <c r="I45" s="4">
        <v>137</v>
      </c>
      <c r="J45" s="4">
        <v>179</v>
      </c>
      <c r="K45" s="4">
        <v>167</v>
      </c>
      <c r="L45" s="4"/>
      <c r="M45" s="6">
        <f t="shared" si="5"/>
        <v>0</v>
      </c>
      <c r="N45" s="7" t="s">
        <v>25</v>
      </c>
      <c r="O45" s="7" t="s">
        <v>55</v>
      </c>
    </row>
    <row r="46" spans="1:15" s="7" customFormat="1" ht="30" customHeight="1">
      <c r="A46" s="8" t="s">
        <v>96</v>
      </c>
      <c r="B46" s="3" t="s">
        <v>51</v>
      </c>
      <c r="C46" s="11">
        <v>72.77</v>
      </c>
      <c r="D46" s="14"/>
      <c r="E46" s="12">
        <f t="shared" si="4"/>
        <v>72.77000000000001</v>
      </c>
      <c r="F46" s="4">
        <v>7.49</v>
      </c>
      <c r="G46" s="4"/>
      <c r="H46" s="4">
        <v>7.02</v>
      </c>
      <c r="I46" s="4">
        <v>6.54</v>
      </c>
      <c r="J46" s="4">
        <v>24.19</v>
      </c>
      <c r="K46" s="4">
        <v>27.53</v>
      </c>
      <c r="L46" s="4"/>
      <c r="M46" s="6">
        <f t="shared" si="5"/>
        <v>0</v>
      </c>
      <c r="N46" s="7" t="s">
        <v>25</v>
      </c>
      <c r="O46" s="7" t="s">
        <v>55</v>
      </c>
    </row>
    <row r="47" spans="1:15" s="7" customFormat="1" ht="30" customHeight="1">
      <c r="A47" s="8" t="s">
        <v>97</v>
      </c>
      <c r="B47" s="3" t="s">
        <v>52</v>
      </c>
      <c r="C47" s="11">
        <v>5234.304</v>
      </c>
      <c r="D47" s="14"/>
      <c r="E47" s="12">
        <f t="shared" si="4"/>
        <v>5234.304</v>
      </c>
      <c r="F47" s="4"/>
      <c r="G47" s="4">
        <v>334.752</v>
      </c>
      <c r="H47" s="4"/>
      <c r="I47" s="4">
        <v>1389.728</v>
      </c>
      <c r="J47" s="4">
        <v>1815.776</v>
      </c>
      <c r="K47" s="4">
        <v>1694.048</v>
      </c>
      <c r="L47" s="4"/>
      <c r="M47" s="6">
        <f t="shared" si="5"/>
        <v>0</v>
      </c>
      <c r="N47" s="7" t="s">
        <v>25</v>
      </c>
      <c r="O47" s="7" t="s">
        <v>55</v>
      </c>
    </row>
    <row r="48" spans="1:15" s="7" customFormat="1" ht="30" customHeight="1">
      <c r="A48" s="8" t="s">
        <v>98</v>
      </c>
      <c r="B48" s="3">
        <v>2082602</v>
      </c>
      <c r="C48" s="11">
        <v>17843</v>
      </c>
      <c r="D48" s="14"/>
      <c r="E48" s="12">
        <f t="shared" si="4"/>
        <v>17843</v>
      </c>
      <c r="F48" s="4">
        <v>1304</v>
      </c>
      <c r="G48" s="4">
        <v>1284</v>
      </c>
      <c r="H48" s="4">
        <v>1136</v>
      </c>
      <c r="I48" s="4">
        <v>3659</v>
      </c>
      <c r="J48" s="4">
        <v>5779</v>
      </c>
      <c r="K48" s="4">
        <v>4681</v>
      </c>
      <c r="L48" s="4"/>
      <c r="M48" s="6">
        <f t="shared" si="5"/>
        <v>0</v>
      </c>
      <c r="N48" s="7" t="s">
        <v>25</v>
      </c>
      <c r="O48" s="7" t="s">
        <v>55</v>
      </c>
    </row>
    <row r="49" spans="1:15" s="7" customFormat="1" ht="30" customHeight="1">
      <c r="A49" s="8" t="s">
        <v>99</v>
      </c>
      <c r="B49" s="3">
        <v>2013699</v>
      </c>
      <c r="C49" s="11">
        <v>8</v>
      </c>
      <c r="D49" s="14">
        <v>8</v>
      </c>
      <c r="E49" s="12">
        <f t="shared" si="4"/>
        <v>0</v>
      </c>
      <c r="F49" s="4"/>
      <c r="G49" s="4"/>
      <c r="H49" s="4"/>
      <c r="I49" s="4"/>
      <c r="J49" s="4"/>
      <c r="K49" s="4"/>
      <c r="L49" s="4"/>
      <c r="M49" s="6">
        <f t="shared" si="5"/>
        <v>0</v>
      </c>
      <c r="N49" s="7" t="s">
        <v>25</v>
      </c>
      <c r="O49" s="7" t="s">
        <v>55</v>
      </c>
    </row>
    <row r="50" spans="1:15" s="7" customFormat="1" ht="30" customHeight="1">
      <c r="A50" s="8" t="s">
        <v>100</v>
      </c>
      <c r="B50" s="3">
        <v>2081004</v>
      </c>
      <c r="C50" s="11">
        <v>456</v>
      </c>
      <c r="D50" s="14">
        <v>456</v>
      </c>
      <c r="E50" s="12">
        <f t="shared" si="4"/>
        <v>0</v>
      </c>
      <c r="F50" s="4"/>
      <c r="G50" s="4"/>
      <c r="H50" s="4"/>
      <c r="I50" s="4"/>
      <c r="J50" s="4"/>
      <c r="K50" s="4"/>
      <c r="L50" s="4"/>
      <c r="M50" s="6">
        <f t="shared" si="5"/>
        <v>0</v>
      </c>
      <c r="N50" s="7" t="s">
        <v>25</v>
      </c>
      <c r="O50" s="7" t="s">
        <v>55</v>
      </c>
    </row>
    <row r="51" spans="1:15" s="7" customFormat="1" ht="30" customHeight="1">
      <c r="A51" s="8" t="s">
        <v>101</v>
      </c>
      <c r="B51" s="3">
        <v>2109901</v>
      </c>
      <c r="C51" s="11">
        <v>169.6</v>
      </c>
      <c r="D51" s="14">
        <v>76</v>
      </c>
      <c r="E51" s="12">
        <f t="shared" si="4"/>
        <v>93.8</v>
      </c>
      <c r="F51" s="4">
        <v>36.6</v>
      </c>
      <c r="G51" s="4">
        <v>24</v>
      </c>
      <c r="H51" s="4">
        <v>4.2</v>
      </c>
      <c r="I51" s="4">
        <v>12.6</v>
      </c>
      <c r="J51" s="4">
        <v>14</v>
      </c>
      <c r="K51" s="4">
        <v>2.4</v>
      </c>
      <c r="L51" s="4"/>
      <c r="M51" s="6">
        <f t="shared" si="5"/>
        <v>-0.20000000000000284</v>
      </c>
      <c r="N51" s="7" t="s">
        <v>25</v>
      </c>
      <c r="O51" s="7" t="s">
        <v>55</v>
      </c>
    </row>
    <row r="52" spans="1:15" s="7" customFormat="1" ht="30" customHeight="1">
      <c r="A52" s="8" t="s">
        <v>102</v>
      </c>
      <c r="B52" s="3">
        <v>2089901</v>
      </c>
      <c r="C52" s="11">
        <v>8.1</v>
      </c>
      <c r="D52" s="14"/>
      <c r="E52" s="12">
        <f t="shared" si="4"/>
        <v>8.1</v>
      </c>
      <c r="F52" s="4">
        <v>1.06</v>
      </c>
      <c r="G52" s="4"/>
      <c r="H52" s="4">
        <v>0.31</v>
      </c>
      <c r="I52" s="4">
        <v>1.43</v>
      </c>
      <c r="J52" s="4">
        <v>2.62</v>
      </c>
      <c r="K52" s="4">
        <v>2.68</v>
      </c>
      <c r="L52" s="4"/>
      <c r="M52" s="6">
        <f t="shared" si="5"/>
        <v>0</v>
      </c>
      <c r="N52" s="7" t="s">
        <v>25</v>
      </c>
      <c r="O52" s="7" t="s">
        <v>55</v>
      </c>
    </row>
    <row r="53" spans="1:15" s="7" customFormat="1" ht="30" customHeight="1">
      <c r="A53" s="8" t="s">
        <v>103</v>
      </c>
      <c r="B53" s="3">
        <v>208</v>
      </c>
      <c r="C53" s="11">
        <v>24832</v>
      </c>
      <c r="D53" s="14"/>
      <c r="E53" s="12">
        <f t="shared" si="4"/>
        <v>24832</v>
      </c>
      <c r="F53" s="4">
        <v>4793</v>
      </c>
      <c r="G53" s="4">
        <v>1644</v>
      </c>
      <c r="H53" s="4">
        <v>1618</v>
      </c>
      <c r="I53" s="4">
        <v>3064</v>
      </c>
      <c r="J53" s="4">
        <v>7792</v>
      </c>
      <c r="K53" s="4">
        <v>5921</v>
      </c>
      <c r="L53" s="4"/>
      <c r="M53" s="6">
        <f t="shared" si="5"/>
        <v>0</v>
      </c>
      <c r="N53" s="7" t="s">
        <v>25</v>
      </c>
      <c r="O53" s="7" t="s">
        <v>55</v>
      </c>
    </row>
    <row r="54" spans="1:15" s="7" customFormat="1" ht="30" customHeight="1">
      <c r="A54" s="8" t="s">
        <v>104</v>
      </c>
      <c r="B54" s="3">
        <v>2109901</v>
      </c>
      <c r="C54" s="11">
        <v>488</v>
      </c>
      <c r="D54" s="14">
        <v>290</v>
      </c>
      <c r="E54" s="12">
        <f t="shared" si="4"/>
        <v>198</v>
      </c>
      <c r="F54" s="4">
        <v>8</v>
      </c>
      <c r="G54" s="4">
        <v>11</v>
      </c>
      <c r="H54" s="4">
        <v>9</v>
      </c>
      <c r="I54" s="4">
        <v>40</v>
      </c>
      <c r="J54" s="4">
        <v>100</v>
      </c>
      <c r="K54" s="4">
        <v>30</v>
      </c>
      <c r="L54" s="4"/>
      <c r="M54" s="6">
        <f t="shared" si="5"/>
        <v>0</v>
      </c>
      <c r="N54" s="7" t="s">
        <v>25</v>
      </c>
      <c r="O54" s="7" t="s">
        <v>55</v>
      </c>
    </row>
    <row r="55" spans="1:15" s="7" customFormat="1" ht="30" customHeight="1">
      <c r="A55" s="8" t="s">
        <v>105</v>
      </c>
      <c r="B55" s="3" t="s">
        <v>17</v>
      </c>
      <c r="C55" s="11">
        <v>1522</v>
      </c>
      <c r="D55" s="14">
        <v>20</v>
      </c>
      <c r="E55" s="12">
        <f t="shared" si="4"/>
        <v>1502</v>
      </c>
      <c r="F55" s="4">
        <v>259</v>
      </c>
      <c r="G55" s="4">
        <v>161</v>
      </c>
      <c r="H55" s="4">
        <v>53</v>
      </c>
      <c r="I55" s="4">
        <v>263</v>
      </c>
      <c r="J55" s="4">
        <v>392</v>
      </c>
      <c r="K55" s="4">
        <v>374</v>
      </c>
      <c r="L55" s="4"/>
      <c r="M55" s="6">
        <f t="shared" si="5"/>
        <v>0</v>
      </c>
      <c r="N55" s="7" t="s">
        <v>25</v>
      </c>
      <c r="O55" s="7" t="s">
        <v>55</v>
      </c>
    </row>
    <row r="56" spans="1:15" s="7" customFormat="1" ht="30" customHeight="1">
      <c r="A56" s="8" t="s">
        <v>105</v>
      </c>
      <c r="B56" s="3">
        <v>2080901</v>
      </c>
      <c r="C56" s="11">
        <v>4</v>
      </c>
      <c r="D56" s="14">
        <v>4</v>
      </c>
      <c r="E56" s="12">
        <f t="shared" si="4"/>
        <v>0</v>
      </c>
      <c r="F56" s="4"/>
      <c r="G56" s="4"/>
      <c r="H56" s="4"/>
      <c r="I56" s="4"/>
      <c r="J56" s="4"/>
      <c r="K56" s="4"/>
      <c r="L56" s="4"/>
      <c r="M56" s="6">
        <f t="shared" si="5"/>
        <v>0</v>
      </c>
      <c r="N56" s="7" t="s">
        <v>25</v>
      </c>
      <c r="O56" s="7" t="s">
        <v>55</v>
      </c>
    </row>
    <row r="57" spans="1:15" s="7" customFormat="1" ht="30" customHeight="1">
      <c r="A57" s="8" t="s">
        <v>106</v>
      </c>
      <c r="B57" s="3">
        <v>2082602</v>
      </c>
      <c r="C57" s="11">
        <v>18552</v>
      </c>
      <c r="D57" s="14"/>
      <c r="E57" s="12">
        <f t="shared" si="4"/>
        <v>18552</v>
      </c>
      <c r="F57" s="4">
        <v>600</v>
      </c>
      <c r="G57" s="4">
        <v>1560</v>
      </c>
      <c r="H57" s="4">
        <v>1283</v>
      </c>
      <c r="I57" s="4">
        <v>4250</v>
      </c>
      <c r="J57" s="4">
        <v>6049</v>
      </c>
      <c r="K57" s="4">
        <v>4810</v>
      </c>
      <c r="L57" s="4"/>
      <c r="M57" s="6">
        <f t="shared" si="5"/>
        <v>0</v>
      </c>
      <c r="N57" s="7" t="s">
        <v>25</v>
      </c>
      <c r="O57" s="7" t="s">
        <v>55</v>
      </c>
    </row>
    <row r="58" spans="1:15" s="7" customFormat="1" ht="30" customHeight="1">
      <c r="A58" s="8" t="s">
        <v>107</v>
      </c>
      <c r="B58" s="3">
        <v>2010699</v>
      </c>
      <c r="C58" s="11">
        <v>7</v>
      </c>
      <c r="D58" s="14">
        <v>7</v>
      </c>
      <c r="E58" s="12">
        <f t="shared" si="4"/>
        <v>0</v>
      </c>
      <c r="F58" s="4"/>
      <c r="G58" s="4"/>
      <c r="H58" s="4"/>
      <c r="I58" s="4"/>
      <c r="J58" s="4"/>
      <c r="K58" s="4"/>
      <c r="L58" s="4"/>
      <c r="M58" s="6">
        <f t="shared" si="5"/>
        <v>0</v>
      </c>
      <c r="N58" s="7" t="s">
        <v>25</v>
      </c>
      <c r="O58" s="7" t="s">
        <v>55</v>
      </c>
    </row>
    <row r="59" spans="1:15" s="7" customFormat="1" ht="30" customHeight="1">
      <c r="A59" s="8" t="s">
        <v>108</v>
      </c>
      <c r="B59" s="3">
        <v>2100399</v>
      </c>
      <c r="C59" s="11">
        <v>8964.332</v>
      </c>
      <c r="D59" s="14"/>
      <c r="E59" s="12">
        <f t="shared" si="4"/>
        <v>8964.331999999999</v>
      </c>
      <c r="F59" s="4">
        <v>713.5984</v>
      </c>
      <c r="G59" s="4">
        <v>723.7808</v>
      </c>
      <c r="H59" s="4">
        <v>270.0752</v>
      </c>
      <c r="I59" s="4">
        <v>1607.8216</v>
      </c>
      <c r="J59" s="4">
        <v>3007.9216</v>
      </c>
      <c r="K59" s="4">
        <v>2641.1344</v>
      </c>
      <c r="L59" s="4"/>
      <c r="M59" s="6">
        <f t="shared" si="5"/>
        <v>0</v>
      </c>
      <c r="N59" s="7" t="s">
        <v>25</v>
      </c>
      <c r="O59" s="7" t="s">
        <v>55</v>
      </c>
    </row>
    <row r="60" spans="1:15" s="7" customFormat="1" ht="30" customHeight="1">
      <c r="A60" s="8" t="s">
        <v>109</v>
      </c>
      <c r="B60" s="3">
        <v>2012999</v>
      </c>
      <c r="C60" s="11">
        <v>20</v>
      </c>
      <c r="D60" s="14">
        <v>20</v>
      </c>
      <c r="E60" s="12">
        <f t="shared" si="4"/>
        <v>0</v>
      </c>
      <c r="F60" s="4"/>
      <c r="G60" s="4"/>
      <c r="H60" s="4"/>
      <c r="I60" s="4"/>
      <c r="J60" s="4"/>
      <c r="K60" s="4"/>
      <c r="L60" s="4"/>
      <c r="M60" s="6">
        <f t="shared" si="5"/>
        <v>0</v>
      </c>
      <c r="N60" s="7" t="s">
        <v>25</v>
      </c>
      <c r="O60" s="7" t="s">
        <v>55</v>
      </c>
    </row>
    <row r="61" spans="1:15" s="7" customFormat="1" ht="30" customHeight="1">
      <c r="A61" s="8" t="s">
        <v>110</v>
      </c>
      <c r="B61" s="3">
        <v>2040299</v>
      </c>
      <c r="C61" s="11">
        <v>572</v>
      </c>
      <c r="D61" s="14">
        <v>363</v>
      </c>
      <c r="E61" s="12">
        <f t="shared" si="4"/>
        <v>209</v>
      </c>
      <c r="F61" s="4"/>
      <c r="G61" s="4"/>
      <c r="H61" s="4"/>
      <c r="I61" s="4">
        <v>64</v>
      </c>
      <c r="J61" s="4">
        <v>81</v>
      </c>
      <c r="K61" s="4">
        <v>64</v>
      </c>
      <c r="L61" s="4"/>
      <c r="M61" s="6">
        <f t="shared" si="5"/>
        <v>0</v>
      </c>
      <c r="N61" s="7" t="s">
        <v>25</v>
      </c>
      <c r="O61" s="7" t="s">
        <v>55</v>
      </c>
    </row>
    <row r="62" spans="1:15" s="7" customFormat="1" ht="30" customHeight="1">
      <c r="A62" s="8" t="s">
        <v>111</v>
      </c>
      <c r="B62" s="3">
        <v>2012999</v>
      </c>
      <c r="C62" s="11">
        <v>26</v>
      </c>
      <c r="D62" s="14">
        <v>26</v>
      </c>
      <c r="E62" s="12">
        <f t="shared" si="4"/>
        <v>0</v>
      </c>
      <c r="F62" s="4"/>
      <c r="G62" s="4"/>
      <c r="H62" s="4"/>
      <c r="I62" s="4"/>
      <c r="J62" s="4"/>
      <c r="K62" s="4"/>
      <c r="L62" s="4"/>
      <c r="M62" s="6">
        <f t="shared" si="5"/>
        <v>0</v>
      </c>
      <c r="N62" s="7" t="s">
        <v>25</v>
      </c>
      <c r="O62" s="7" t="s">
        <v>55</v>
      </c>
    </row>
    <row r="63" spans="1:15" s="7" customFormat="1" ht="30" customHeight="1">
      <c r="A63" s="8" t="s">
        <v>112</v>
      </c>
      <c r="B63" s="3">
        <v>2130599</v>
      </c>
      <c r="C63" s="11">
        <v>37.85</v>
      </c>
      <c r="D63" s="14">
        <v>37.85</v>
      </c>
      <c r="E63" s="12">
        <f t="shared" si="4"/>
        <v>0</v>
      </c>
      <c r="F63" s="4"/>
      <c r="G63" s="4"/>
      <c r="H63" s="4"/>
      <c r="I63" s="4"/>
      <c r="J63" s="4"/>
      <c r="K63" s="4"/>
      <c r="L63" s="4"/>
      <c r="M63" s="6">
        <f t="shared" si="5"/>
        <v>0</v>
      </c>
      <c r="N63" s="7" t="s">
        <v>25</v>
      </c>
      <c r="O63" s="7" t="s">
        <v>55</v>
      </c>
    </row>
    <row r="64" spans="1:15" s="7" customFormat="1" ht="30" customHeight="1">
      <c r="A64" s="8" t="s">
        <v>113</v>
      </c>
      <c r="B64" s="3">
        <v>2040299</v>
      </c>
      <c r="C64" s="11">
        <v>4828</v>
      </c>
      <c r="D64" s="14">
        <v>1709</v>
      </c>
      <c r="E64" s="12">
        <f t="shared" si="4"/>
        <v>3119</v>
      </c>
      <c r="F64" s="4"/>
      <c r="G64" s="4"/>
      <c r="H64" s="4"/>
      <c r="I64" s="4">
        <v>984</v>
      </c>
      <c r="J64" s="4">
        <v>1255</v>
      </c>
      <c r="K64" s="4">
        <v>880</v>
      </c>
      <c r="L64" s="4"/>
      <c r="M64" s="6">
        <f t="shared" si="5"/>
        <v>0</v>
      </c>
      <c r="N64" s="7" t="s">
        <v>25</v>
      </c>
      <c r="O64" s="7" t="s">
        <v>55</v>
      </c>
    </row>
    <row r="65" spans="1:15" s="7" customFormat="1" ht="30" customHeight="1">
      <c r="A65" s="8" t="s">
        <v>113</v>
      </c>
      <c r="B65" s="3">
        <v>2040699</v>
      </c>
      <c r="C65" s="11">
        <v>285</v>
      </c>
      <c r="D65" s="14">
        <v>26</v>
      </c>
      <c r="E65" s="12">
        <f t="shared" si="4"/>
        <v>259</v>
      </c>
      <c r="F65" s="4">
        <v>42</v>
      </c>
      <c r="G65" s="4">
        <v>20</v>
      </c>
      <c r="H65" s="4">
        <v>46</v>
      </c>
      <c r="I65" s="4">
        <v>38</v>
      </c>
      <c r="J65" s="4">
        <v>65</v>
      </c>
      <c r="K65" s="4">
        <v>48</v>
      </c>
      <c r="L65" s="4"/>
      <c r="M65" s="6">
        <f t="shared" si="5"/>
        <v>0</v>
      </c>
      <c r="N65" s="7" t="s">
        <v>25</v>
      </c>
      <c r="O65" s="7" t="s">
        <v>55</v>
      </c>
    </row>
    <row r="66" spans="1:15" s="7" customFormat="1" ht="30" customHeight="1">
      <c r="A66" s="8" t="s">
        <v>114</v>
      </c>
      <c r="B66" s="3">
        <v>2040102</v>
      </c>
      <c r="C66" s="11">
        <v>575.52</v>
      </c>
      <c r="D66" s="14">
        <v>133.5</v>
      </c>
      <c r="E66" s="12">
        <f t="shared" si="4"/>
        <v>442.02</v>
      </c>
      <c r="F66" s="4"/>
      <c r="G66" s="4">
        <v>94.01</v>
      </c>
      <c r="H66" s="4">
        <v>32.98</v>
      </c>
      <c r="I66" s="4">
        <v>230.91</v>
      </c>
      <c r="J66" s="4">
        <v>24.74</v>
      </c>
      <c r="K66" s="4">
        <v>59.38</v>
      </c>
      <c r="L66" s="4"/>
      <c r="M66" s="6">
        <f t="shared" si="5"/>
        <v>0</v>
      </c>
      <c r="N66" s="7" t="s">
        <v>25</v>
      </c>
      <c r="O66" s="7" t="s">
        <v>55</v>
      </c>
    </row>
    <row r="67" spans="1:15" s="7" customFormat="1" ht="30" customHeight="1">
      <c r="A67" s="8" t="s">
        <v>115</v>
      </c>
      <c r="B67" s="3">
        <v>2130152</v>
      </c>
      <c r="C67" s="11">
        <v>150</v>
      </c>
      <c r="D67" s="14"/>
      <c r="E67" s="12">
        <f>SUM(F67:L67)</f>
        <v>150</v>
      </c>
      <c r="F67" s="4">
        <v>8</v>
      </c>
      <c r="G67" s="4">
        <v>12</v>
      </c>
      <c r="H67" s="4">
        <v>7</v>
      </c>
      <c r="I67" s="4">
        <v>48</v>
      </c>
      <c r="J67" s="4">
        <v>33</v>
      </c>
      <c r="K67" s="4">
        <v>42</v>
      </c>
      <c r="L67" s="4"/>
      <c r="M67" s="6">
        <f>C67-D67-E67</f>
        <v>0</v>
      </c>
      <c r="N67" s="7" t="s">
        <v>25</v>
      </c>
      <c r="O67" s="7" t="s">
        <v>55</v>
      </c>
    </row>
    <row r="68" spans="1:15" s="7" customFormat="1" ht="30" customHeight="1">
      <c r="A68" s="8" t="s">
        <v>116</v>
      </c>
      <c r="B68" s="3">
        <v>2011199</v>
      </c>
      <c r="C68" s="11">
        <v>6.65</v>
      </c>
      <c r="D68" s="14">
        <v>6.65</v>
      </c>
      <c r="E68" s="12">
        <f>SUM(F68:L68)</f>
        <v>0</v>
      </c>
      <c r="F68" s="4"/>
      <c r="G68" s="4"/>
      <c r="H68" s="4"/>
      <c r="I68" s="4"/>
      <c r="J68" s="4"/>
      <c r="K68" s="4"/>
      <c r="L68" s="4"/>
      <c r="M68" s="6">
        <f>C68-D68-E68</f>
        <v>0</v>
      </c>
      <c r="N68" s="7" t="s">
        <v>25</v>
      </c>
      <c r="O68" s="7" t="s">
        <v>55</v>
      </c>
    </row>
    <row r="69" spans="1:15" s="7" customFormat="1" ht="30" customHeight="1">
      <c r="A69" s="8" t="s">
        <v>117</v>
      </c>
      <c r="B69" s="3">
        <v>2130701</v>
      </c>
      <c r="C69" s="11">
        <v>3597</v>
      </c>
      <c r="D69" s="14"/>
      <c r="E69" s="12">
        <f>SUM(F69:L69)</f>
        <v>3597</v>
      </c>
      <c r="F69" s="4">
        <v>152</v>
      </c>
      <c r="G69" s="4">
        <v>582</v>
      </c>
      <c r="H69" s="4">
        <v>490</v>
      </c>
      <c r="I69" s="4">
        <v>789</v>
      </c>
      <c r="J69" s="4">
        <v>1080</v>
      </c>
      <c r="K69" s="4">
        <v>504</v>
      </c>
      <c r="L69" s="4"/>
      <c r="M69" s="6">
        <f>C69-D69-E69</f>
        <v>0</v>
      </c>
      <c r="N69" s="7" t="s">
        <v>25</v>
      </c>
      <c r="O69" s="7" t="s">
        <v>55</v>
      </c>
    </row>
    <row r="70" spans="1:15" s="7" customFormat="1" ht="30" customHeight="1">
      <c r="A70" s="8" t="s">
        <v>118</v>
      </c>
      <c r="B70" s="3">
        <v>204</v>
      </c>
      <c r="C70" s="11">
        <v>2072</v>
      </c>
      <c r="D70" s="14">
        <v>633</v>
      </c>
      <c r="E70" s="12">
        <f>SUM(F70:L70)</f>
        <v>1439</v>
      </c>
      <c r="F70" s="4">
        <v>20</v>
      </c>
      <c r="G70" s="4">
        <v>5</v>
      </c>
      <c r="H70" s="4">
        <v>9</v>
      </c>
      <c r="I70" s="4">
        <v>483</v>
      </c>
      <c r="J70" s="4">
        <v>521</v>
      </c>
      <c r="K70" s="4">
        <v>401</v>
      </c>
      <c r="L70" s="4"/>
      <c r="M70" s="6">
        <f>C70-D70-E70</f>
        <v>0</v>
      </c>
      <c r="N70" s="7" t="s">
        <v>25</v>
      </c>
      <c r="O70" s="7" t="s">
        <v>55</v>
      </c>
    </row>
    <row r="71" spans="1:14" s="7" customFormat="1" ht="30" customHeight="1">
      <c r="A71" s="8" t="s">
        <v>56</v>
      </c>
      <c r="B71" s="3">
        <v>1100104</v>
      </c>
      <c r="C71" s="11">
        <v>39300</v>
      </c>
      <c r="D71" s="14">
        <v>15506</v>
      </c>
      <c r="E71" s="12">
        <f>SUM(F71:L71)</f>
        <v>23794</v>
      </c>
      <c r="F71" s="4">
        <v>3894</v>
      </c>
      <c r="G71" s="4">
        <v>5134</v>
      </c>
      <c r="H71" s="4">
        <v>2564</v>
      </c>
      <c r="I71" s="4">
        <v>4361</v>
      </c>
      <c r="J71" s="4">
        <v>5589</v>
      </c>
      <c r="K71" s="4">
        <v>2252</v>
      </c>
      <c r="L71" s="4"/>
      <c r="M71" s="6">
        <f>C71-D71-E71</f>
        <v>0</v>
      </c>
      <c r="N71" s="7" t="s">
        <v>25</v>
      </c>
    </row>
    <row r="72" spans="1:13" s="30" customFormat="1" ht="30" customHeight="1">
      <c r="A72" s="26" t="s">
        <v>288</v>
      </c>
      <c r="B72" s="27"/>
      <c r="C72" s="28">
        <f>SUM(C73:C80)</f>
        <v>49355.35</v>
      </c>
      <c r="D72" s="28">
        <f aca="true" t="shared" si="6" ref="D72:L72">SUM(D73:D80)</f>
        <v>6</v>
      </c>
      <c r="E72" s="28">
        <f t="shared" si="6"/>
        <v>49349.35</v>
      </c>
      <c r="F72" s="28">
        <f t="shared" si="6"/>
        <v>21210.559999999998</v>
      </c>
      <c r="G72" s="28">
        <f t="shared" si="6"/>
        <v>3466.77</v>
      </c>
      <c r="H72" s="28">
        <f t="shared" si="6"/>
        <v>6525.17</v>
      </c>
      <c r="I72" s="28">
        <f t="shared" si="6"/>
        <v>4067.28</v>
      </c>
      <c r="J72" s="28">
        <f t="shared" si="6"/>
        <v>7347.02</v>
      </c>
      <c r="K72" s="28">
        <f t="shared" si="6"/>
        <v>5841.11</v>
      </c>
      <c r="L72" s="28">
        <f t="shared" si="6"/>
        <v>891.44</v>
      </c>
      <c r="M72" s="29"/>
    </row>
    <row r="73" spans="1:15" s="7" customFormat="1" ht="30" customHeight="1">
      <c r="A73" s="8" t="s">
        <v>72</v>
      </c>
      <c r="B73" s="3">
        <v>1100299</v>
      </c>
      <c r="C73" s="11">
        <v>5646.58</v>
      </c>
      <c r="D73" s="14"/>
      <c r="E73" s="12">
        <f aca="true" t="shared" si="7" ref="E73:E80">SUM(F73:L73)</f>
        <v>5646.58</v>
      </c>
      <c r="F73" s="4"/>
      <c r="G73" s="4">
        <v>343.95</v>
      </c>
      <c r="H73" s="4"/>
      <c r="I73" s="4">
        <v>1476.89</v>
      </c>
      <c r="J73" s="4">
        <v>1993.57</v>
      </c>
      <c r="K73" s="4">
        <v>1578.85</v>
      </c>
      <c r="L73" s="4">
        <v>253.32</v>
      </c>
      <c r="M73" s="6">
        <f aca="true" t="shared" si="8" ref="M73:M80">C73-D73-E73</f>
        <v>0</v>
      </c>
      <c r="N73" s="7" t="s">
        <v>73</v>
      </c>
      <c r="O73" s="7" t="s">
        <v>55</v>
      </c>
    </row>
    <row r="74" spans="1:15" s="7" customFormat="1" ht="30" customHeight="1">
      <c r="A74" s="8" t="s">
        <v>74</v>
      </c>
      <c r="B74" s="3">
        <v>1100299</v>
      </c>
      <c r="C74" s="11">
        <v>586.86</v>
      </c>
      <c r="D74" s="14"/>
      <c r="E74" s="12">
        <f t="shared" si="7"/>
        <v>586.86</v>
      </c>
      <c r="F74" s="4">
        <v>21.96</v>
      </c>
      <c r="G74" s="4">
        <v>52.92</v>
      </c>
      <c r="H74" s="4">
        <v>30.72</v>
      </c>
      <c r="I74" s="4">
        <v>109.5</v>
      </c>
      <c r="J74" s="4">
        <v>159.54</v>
      </c>
      <c r="K74" s="4">
        <v>188.1</v>
      </c>
      <c r="L74" s="4">
        <v>24.12</v>
      </c>
      <c r="M74" s="6">
        <f t="shared" si="8"/>
        <v>0</v>
      </c>
      <c r="N74" s="7" t="s">
        <v>73</v>
      </c>
      <c r="O74" s="7" t="s">
        <v>55</v>
      </c>
    </row>
    <row r="75" spans="1:15" s="7" customFormat="1" ht="30" customHeight="1">
      <c r="A75" s="8" t="s">
        <v>75</v>
      </c>
      <c r="B75" s="3">
        <v>1100299</v>
      </c>
      <c r="C75" s="11">
        <v>1169</v>
      </c>
      <c r="D75" s="14"/>
      <c r="E75" s="12">
        <f t="shared" si="7"/>
        <v>1169</v>
      </c>
      <c r="F75" s="4">
        <v>155</v>
      </c>
      <c r="G75" s="4">
        <v>131</v>
      </c>
      <c r="H75" s="4">
        <v>61</v>
      </c>
      <c r="I75" s="4">
        <v>220</v>
      </c>
      <c r="J75" s="4">
        <v>315</v>
      </c>
      <c r="K75" s="4">
        <v>250</v>
      </c>
      <c r="L75" s="4">
        <v>37</v>
      </c>
      <c r="M75" s="6">
        <f t="shared" si="8"/>
        <v>0</v>
      </c>
      <c r="N75" s="7" t="s">
        <v>73</v>
      </c>
      <c r="O75" s="7" t="s">
        <v>55</v>
      </c>
    </row>
    <row r="76" spans="1:15" s="7" customFormat="1" ht="30" customHeight="1">
      <c r="A76" s="8" t="s">
        <v>76</v>
      </c>
      <c r="B76" s="3" t="s">
        <v>26</v>
      </c>
      <c r="C76" s="11">
        <v>31723.91</v>
      </c>
      <c r="D76" s="14"/>
      <c r="E76" s="12">
        <f t="shared" si="7"/>
        <v>31723.91</v>
      </c>
      <c r="F76" s="4">
        <v>19281</v>
      </c>
      <c r="G76" s="4">
        <v>1700</v>
      </c>
      <c r="H76" s="4">
        <v>6091.95</v>
      </c>
      <c r="I76" s="4">
        <v>1173.89</v>
      </c>
      <c r="J76" s="4">
        <v>1627.91</v>
      </c>
      <c r="K76" s="4">
        <v>1349.16</v>
      </c>
      <c r="L76" s="4">
        <v>500</v>
      </c>
      <c r="M76" s="6">
        <f t="shared" si="8"/>
        <v>0</v>
      </c>
      <c r="N76" s="7" t="s">
        <v>73</v>
      </c>
      <c r="O76" s="7" t="s">
        <v>55</v>
      </c>
    </row>
    <row r="77" spans="1:15" s="7" customFormat="1" ht="30" customHeight="1">
      <c r="A77" s="8" t="s">
        <v>77</v>
      </c>
      <c r="B77" s="3">
        <v>1100208</v>
      </c>
      <c r="C77" s="11">
        <v>1068</v>
      </c>
      <c r="D77" s="14">
        <v>6</v>
      </c>
      <c r="E77" s="12">
        <f t="shared" si="7"/>
        <v>1062</v>
      </c>
      <c r="F77" s="4">
        <v>663</v>
      </c>
      <c r="G77" s="4">
        <v>389</v>
      </c>
      <c r="H77" s="4">
        <v>10</v>
      </c>
      <c r="I77" s="4"/>
      <c r="J77" s="4"/>
      <c r="K77" s="4"/>
      <c r="L77" s="4"/>
      <c r="M77" s="6">
        <f t="shared" si="8"/>
        <v>0</v>
      </c>
      <c r="N77" s="7" t="s">
        <v>73</v>
      </c>
      <c r="O77" s="7" t="s">
        <v>55</v>
      </c>
    </row>
    <row r="78" spans="1:15" s="7" customFormat="1" ht="30" customHeight="1">
      <c r="A78" s="8" t="s">
        <v>78</v>
      </c>
      <c r="B78" s="3">
        <v>1100221</v>
      </c>
      <c r="C78" s="11">
        <v>830</v>
      </c>
      <c r="D78" s="14"/>
      <c r="E78" s="12">
        <f t="shared" si="7"/>
        <v>830</v>
      </c>
      <c r="F78" s="4">
        <v>90</v>
      </c>
      <c r="G78" s="4">
        <v>70</v>
      </c>
      <c r="H78" s="4">
        <v>42</v>
      </c>
      <c r="I78" s="4">
        <v>140</v>
      </c>
      <c r="J78" s="4">
        <v>230</v>
      </c>
      <c r="K78" s="4">
        <v>230</v>
      </c>
      <c r="L78" s="4">
        <v>28</v>
      </c>
      <c r="M78" s="6">
        <f t="shared" si="8"/>
        <v>0</v>
      </c>
      <c r="N78" s="7" t="s">
        <v>73</v>
      </c>
      <c r="O78" s="7" t="s">
        <v>55</v>
      </c>
    </row>
    <row r="79" spans="1:15" s="7" customFormat="1" ht="30" customHeight="1">
      <c r="A79" s="8" t="s">
        <v>79</v>
      </c>
      <c r="B79" s="3">
        <v>1100221</v>
      </c>
      <c r="C79" s="11">
        <v>7919</v>
      </c>
      <c r="D79" s="14"/>
      <c r="E79" s="12">
        <f t="shared" si="7"/>
        <v>7919</v>
      </c>
      <c r="F79" s="4">
        <v>998</v>
      </c>
      <c r="G79" s="4">
        <v>777</v>
      </c>
      <c r="H79" s="4">
        <v>269</v>
      </c>
      <c r="I79" s="4">
        <v>892</v>
      </c>
      <c r="J79" s="4">
        <v>2796</v>
      </c>
      <c r="K79" s="4">
        <v>2145</v>
      </c>
      <c r="L79" s="4">
        <v>42</v>
      </c>
      <c r="M79" s="6">
        <f t="shared" si="8"/>
        <v>0</v>
      </c>
      <c r="N79" s="7" t="s">
        <v>73</v>
      </c>
      <c r="O79" s="7" t="s">
        <v>55</v>
      </c>
    </row>
    <row r="80" spans="1:15" s="7" customFormat="1" ht="30" customHeight="1">
      <c r="A80" s="8" t="s">
        <v>80</v>
      </c>
      <c r="B80" s="3">
        <v>1100222</v>
      </c>
      <c r="C80" s="11">
        <v>412</v>
      </c>
      <c r="D80" s="14">
        <v>0</v>
      </c>
      <c r="E80" s="12">
        <f t="shared" si="7"/>
        <v>412</v>
      </c>
      <c r="F80" s="4">
        <v>1.6</v>
      </c>
      <c r="G80" s="4">
        <v>2.9</v>
      </c>
      <c r="H80" s="4">
        <v>20.5</v>
      </c>
      <c r="I80" s="4">
        <v>55</v>
      </c>
      <c r="J80" s="4">
        <v>225</v>
      </c>
      <c r="K80" s="4">
        <v>100</v>
      </c>
      <c r="L80" s="4">
        <v>7</v>
      </c>
      <c r="M80" s="6">
        <f t="shared" si="8"/>
        <v>0</v>
      </c>
      <c r="N80" s="7" t="s">
        <v>73</v>
      </c>
      <c r="O80" s="7" t="s">
        <v>55</v>
      </c>
    </row>
    <row r="81" spans="1:13" s="30" customFormat="1" ht="30" customHeight="1">
      <c r="A81" s="26" t="s">
        <v>283</v>
      </c>
      <c r="B81" s="27"/>
      <c r="C81" s="28">
        <f>C82+C192</f>
        <v>303885.45699999994</v>
      </c>
      <c r="D81" s="28">
        <f aca="true" t="shared" si="9" ref="D81:L81">D82+D192</f>
        <v>70650.51360000002</v>
      </c>
      <c r="E81" s="28">
        <f t="shared" si="9"/>
        <v>233235.1216</v>
      </c>
      <c r="F81" s="28">
        <f t="shared" si="9"/>
        <v>24936.1432</v>
      </c>
      <c r="G81" s="28">
        <f t="shared" si="9"/>
        <v>16641.789399999998</v>
      </c>
      <c r="H81" s="28">
        <f t="shared" si="9"/>
        <v>9980.244999999999</v>
      </c>
      <c r="I81" s="28">
        <f t="shared" si="9"/>
        <v>29980.143600000003</v>
      </c>
      <c r="J81" s="28">
        <f t="shared" si="9"/>
        <v>57907.967800000006</v>
      </c>
      <c r="K81" s="28">
        <f t="shared" si="9"/>
        <v>45502.209200000005</v>
      </c>
      <c r="L81" s="28">
        <f t="shared" si="9"/>
        <v>48286.623400000004</v>
      </c>
      <c r="M81" s="29"/>
    </row>
    <row r="82" spans="1:13" s="30" customFormat="1" ht="30" customHeight="1">
      <c r="A82" s="26" t="s">
        <v>289</v>
      </c>
      <c r="B82" s="27"/>
      <c r="C82" s="28">
        <f>SUM(C83:C191)</f>
        <v>222655.75259999995</v>
      </c>
      <c r="D82" s="28">
        <f aca="true" t="shared" si="10" ref="D82:L82">SUM(D83:D191)</f>
        <v>69180.74360000002</v>
      </c>
      <c r="E82" s="28">
        <f t="shared" si="10"/>
        <v>153475.18720000004</v>
      </c>
      <c r="F82" s="28">
        <f t="shared" si="10"/>
        <v>12663.7008</v>
      </c>
      <c r="G82" s="28">
        <f t="shared" si="10"/>
        <v>6754.490799999999</v>
      </c>
      <c r="H82" s="28">
        <f t="shared" si="10"/>
        <v>4175.5198</v>
      </c>
      <c r="I82" s="28">
        <f t="shared" si="10"/>
        <v>16620.563200000004</v>
      </c>
      <c r="J82" s="28">
        <f t="shared" si="10"/>
        <v>38106.3252</v>
      </c>
      <c r="K82" s="28">
        <f t="shared" si="10"/>
        <v>28338.7874</v>
      </c>
      <c r="L82" s="28">
        <f t="shared" si="10"/>
        <v>46815.8</v>
      </c>
      <c r="M82" s="29"/>
    </row>
    <row r="83" spans="1:14" s="7" customFormat="1" ht="30" customHeight="1">
      <c r="A83" s="8" t="s">
        <v>119</v>
      </c>
      <c r="B83" s="3">
        <v>2160599</v>
      </c>
      <c r="C83" s="11">
        <v>1000</v>
      </c>
      <c r="D83" s="14"/>
      <c r="E83" s="12">
        <f aca="true" t="shared" si="11" ref="E83:E119">SUM(F83:L83)</f>
        <v>1000</v>
      </c>
      <c r="F83" s="4"/>
      <c r="G83" s="4"/>
      <c r="H83" s="4"/>
      <c r="I83" s="4"/>
      <c r="J83" s="4">
        <v>1000</v>
      </c>
      <c r="K83" s="4"/>
      <c r="L83" s="4"/>
      <c r="M83" s="6">
        <f aca="true" t="shared" si="12" ref="M83:M119">C83-D83-E83</f>
        <v>0</v>
      </c>
      <c r="N83" s="7" t="s">
        <v>25</v>
      </c>
    </row>
    <row r="84" spans="1:14" s="7" customFormat="1" ht="30" customHeight="1">
      <c r="A84" s="8" t="s">
        <v>120</v>
      </c>
      <c r="B84" s="3">
        <v>2140599</v>
      </c>
      <c r="C84" s="11">
        <v>205</v>
      </c>
      <c r="D84" s="14">
        <v>205</v>
      </c>
      <c r="E84" s="12">
        <f t="shared" si="11"/>
        <v>0</v>
      </c>
      <c r="F84" s="4"/>
      <c r="G84" s="4"/>
      <c r="H84" s="4"/>
      <c r="I84" s="4"/>
      <c r="J84" s="4"/>
      <c r="K84" s="4"/>
      <c r="L84" s="4"/>
      <c r="M84" s="6">
        <f t="shared" si="12"/>
        <v>0</v>
      </c>
      <c r="N84" s="7" t="s">
        <v>25</v>
      </c>
    </row>
    <row r="85" spans="1:14" s="7" customFormat="1" ht="30" customHeight="1">
      <c r="A85" s="8" t="s">
        <v>121</v>
      </c>
      <c r="B85" s="3">
        <v>2160599</v>
      </c>
      <c r="C85" s="11">
        <v>245</v>
      </c>
      <c r="D85" s="14"/>
      <c r="E85" s="12">
        <f t="shared" si="11"/>
        <v>245</v>
      </c>
      <c r="F85" s="4">
        <v>25</v>
      </c>
      <c r="G85" s="4">
        <v>10</v>
      </c>
      <c r="H85" s="4">
        <v>20</v>
      </c>
      <c r="I85" s="4">
        <v>50</v>
      </c>
      <c r="J85" s="4">
        <v>60</v>
      </c>
      <c r="K85" s="4">
        <v>20</v>
      </c>
      <c r="L85" s="4">
        <v>60</v>
      </c>
      <c r="M85" s="6">
        <f t="shared" si="12"/>
        <v>0</v>
      </c>
      <c r="N85" s="7" t="s">
        <v>25</v>
      </c>
    </row>
    <row r="86" spans="1:14" s="7" customFormat="1" ht="30" customHeight="1">
      <c r="A86" s="8" t="s">
        <v>122</v>
      </c>
      <c r="B86" s="3">
        <v>2011308</v>
      </c>
      <c r="C86" s="11">
        <v>192.31</v>
      </c>
      <c r="D86" s="14">
        <v>192.31</v>
      </c>
      <c r="E86" s="12">
        <f t="shared" si="11"/>
        <v>0</v>
      </c>
      <c r="F86" s="4"/>
      <c r="G86" s="4"/>
      <c r="H86" s="4"/>
      <c r="I86" s="4"/>
      <c r="J86" s="4"/>
      <c r="K86" s="4"/>
      <c r="L86" s="4"/>
      <c r="M86" s="6">
        <f t="shared" si="12"/>
        <v>0</v>
      </c>
      <c r="N86" s="7" t="s">
        <v>25</v>
      </c>
    </row>
    <row r="87" spans="1:14" s="7" customFormat="1" ht="30" customHeight="1">
      <c r="A87" s="8" t="s">
        <v>122</v>
      </c>
      <c r="B87" s="3">
        <v>2160699</v>
      </c>
      <c r="C87" s="11">
        <v>1903.15</v>
      </c>
      <c r="D87" s="14"/>
      <c r="E87" s="12">
        <f t="shared" si="11"/>
        <v>1903.15</v>
      </c>
      <c r="F87" s="4"/>
      <c r="G87" s="4"/>
      <c r="H87" s="4"/>
      <c r="I87" s="4">
        <v>1903.15</v>
      </c>
      <c r="J87" s="4"/>
      <c r="K87" s="4"/>
      <c r="L87" s="4"/>
      <c r="M87" s="6">
        <f t="shared" si="12"/>
        <v>0</v>
      </c>
      <c r="N87" s="7" t="s">
        <v>25</v>
      </c>
    </row>
    <row r="88" spans="1:14" s="7" customFormat="1" ht="30" customHeight="1">
      <c r="A88" s="8" t="s">
        <v>122</v>
      </c>
      <c r="B88" s="3">
        <v>2160699</v>
      </c>
      <c r="C88" s="11">
        <v>142.89</v>
      </c>
      <c r="D88" s="14"/>
      <c r="E88" s="12">
        <f t="shared" si="11"/>
        <v>142.89</v>
      </c>
      <c r="F88" s="4">
        <v>142.89</v>
      </c>
      <c r="G88" s="4"/>
      <c r="H88" s="4"/>
      <c r="I88" s="4"/>
      <c r="J88" s="4"/>
      <c r="K88" s="4"/>
      <c r="L88" s="4"/>
      <c r="M88" s="6">
        <f t="shared" si="12"/>
        <v>0</v>
      </c>
      <c r="N88" s="7" t="s">
        <v>25</v>
      </c>
    </row>
    <row r="89" spans="1:14" s="7" customFormat="1" ht="30" customHeight="1">
      <c r="A89" s="8" t="s">
        <v>122</v>
      </c>
      <c r="B89" s="3">
        <v>2160699</v>
      </c>
      <c r="C89" s="11">
        <v>150</v>
      </c>
      <c r="D89" s="14">
        <v>150</v>
      </c>
      <c r="E89" s="12">
        <f t="shared" si="11"/>
        <v>0</v>
      </c>
      <c r="F89" s="4"/>
      <c r="G89" s="4"/>
      <c r="H89" s="4"/>
      <c r="I89" s="4"/>
      <c r="J89" s="4"/>
      <c r="K89" s="4"/>
      <c r="L89" s="4"/>
      <c r="M89" s="6">
        <f t="shared" si="12"/>
        <v>0</v>
      </c>
      <c r="N89" s="7" t="s">
        <v>25</v>
      </c>
    </row>
    <row r="90" spans="1:14" s="7" customFormat="1" ht="30" customHeight="1">
      <c r="A90" s="8" t="s">
        <v>122</v>
      </c>
      <c r="B90" s="3">
        <v>2011399</v>
      </c>
      <c r="C90" s="11">
        <v>30</v>
      </c>
      <c r="D90" s="14">
        <v>30</v>
      </c>
      <c r="E90" s="12">
        <f t="shared" si="11"/>
        <v>0</v>
      </c>
      <c r="F90" s="4"/>
      <c r="G90" s="4"/>
      <c r="H90" s="4"/>
      <c r="I90" s="4"/>
      <c r="J90" s="4"/>
      <c r="K90" s="4"/>
      <c r="L90" s="4"/>
      <c r="M90" s="6">
        <f t="shared" si="12"/>
        <v>0</v>
      </c>
      <c r="N90" s="7" t="s">
        <v>25</v>
      </c>
    </row>
    <row r="91" spans="1:14" s="7" customFormat="1" ht="30" customHeight="1">
      <c r="A91" s="8" t="s">
        <v>122</v>
      </c>
      <c r="B91" s="3">
        <v>2160699</v>
      </c>
      <c r="C91" s="11">
        <v>1000</v>
      </c>
      <c r="D91" s="14"/>
      <c r="E91" s="12">
        <f t="shared" si="11"/>
        <v>1000</v>
      </c>
      <c r="F91" s="4"/>
      <c r="G91" s="4">
        <v>1000</v>
      </c>
      <c r="H91" s="4"/>
      <c r="I91" s="4"/>
      <c r="J91" s="4"/>
      <c r="K91" s="4"/>
      <c r="L91" s="4"/>
      <c r="M91" s="6">
        <f t="shared" si="12"/>
        <v>0</v>
      </c>
      <c r="N91" s="7" t="s">
        <v>25</v>
      </c>
    </row>
    <row r="92" spans="1:14" s="7" customFormat="1" ht="30" customHeight="1">
      <c r="A92" s="8" t="s">
        <v>122</v>
      </c>
      <c r="B92" s="3">
        <v>2299901</v>
      </c>
      <c r="C92" s="11">
        <v>700</v>
      </c>
      <c r="D92" s="14">
        <v>700</v>
      </c>
      <c r="E92" s="12">
        <f t="shared" si="11"/>
        <v>0</v>
      </c>
      <c r="F92" s="4"/>
      <c r="G92" s="4"/>
      <c r="H92" s="4"/>
      <c r="I92" s="4"/>
      <c r="J92" s="4"/>
      <c r="K92" s="4"/>
      <c r="L92" s="4"/>
      <c r="M92" s="6">
        <f t="shared" si="12"/>
        <v>0</v>
      </c>
      <c r="N92" s="7" t="s">
        <v>25</v>
      </c>
    </row>
    <row r="93" spans="1:14" s="7" customFormat="1" ht="30" customHeight="1">
      <c r="A93" s="8" t="s">
        <v>122</v>
      </c>
      <c r="B93" s="3">
        <v>2160699</v>
      </c>
      <c r="C93" s="11">
        <v>105</v>
      </c>
      <c r="D93" s="14"/>
      <c r="E93" s="12">
        <f t="shared" si="11"/>
        <v>105</v>
      </c>
      <c r="F93" s="4"/>
      <c r="G93" s="4"/>
      <c r="H93" s="4"/>
      <c r="I93" s="4"/>
      <c r="J93" s="4">
        <v>105</v>
      </c>
      <c r="K93" s="4"/>
      <c r="L93" s="4"/>
      <c r="M93" s="6">
        <f t="shared" si="12"/>
        <v>0</v>
      </c>
      <c r="N93" s="7" t="s">
        <v>25</v>
      </c>
    </row>
    <row r="94" spans="1:14" s="7" customFormat="1" ht="30" customHeight="1">
      <c r="A94" s="8" t="s">
        <v>122</v>
      </c>
      <c r="B94" s="3">
        <v>2160699</v>
      </c>
      <c r="C94" s="11">
        <v>15.23</v>
      </c>
      <c r="D94" s="14"/>
      <c r="E94" s="12">
        <f t="shared" si="11"/>
        <v>15.23</v>
      </c>
      <c r="F94" s="4"/>
      <c r="G94" s="4"/>
      <c r="H94" s="4">
        <v>15.23</v>
      </c>
      <c r="I94" s="4"/>
      <c r="J94" s="4"/>
      <c r="K94" s="4"/>
      <c r="L94" s="4"/>
      <c r="M94" s="6">
        <f t="shared" si="12"/>
        <v>0</v>
      </c>
      <c r="N94" s="7" t="s">
        <v>25</v>
      </c>
    </row>
    <row r="95" spans="1:14" s="7" customFormat="1" ht="30" customHeight="1">
      <c r="A95" s="8" t="s">
        <v>122</v>
      </c>
      <c r="B95" s="3">
        <v>2160699</v>
      </c>
      <c r="C95" s="11">
        <v>110</v>
      </c>
      <c r="D95" s="14"/>
      <c r="E95" s="12">
        <f t="shared" si="11"/>
        <v>110</v>
      </c>
      <c r="F95" s="4"/>
      <c r="G95" s="4"/>
      <c r="H95" s="4"/>
      <c r="I95" s="4"/>
      <c r="J95" s="4"/>
      <c r="K95" s="4">
        <v>110</v>
      </c>
      <c r="L95" s="4"/>
      <c r="M95" s="6">
        <f t="shared" si="12"/>
        <v>0</v>
      </c>
      <c r="N95" s="7" t="s">
        <v>25</v>
      </c>
    </row>
    <row r="96" spans="1:14" s="7" customFormat="1" ht="30" customHeight="1">
      <c r="A96" s="8" t="s">
        <v>123</v>
      </c>
      <c r="B96" s="3">
        <v>2160699</v>
      </c>
      <c r="C96" s="11">
        <v>2283</v>
      </c>
      <c r="D96" s="14"/>
      <c r="E96" s="12">
        <f t="shared" si="11"/>
        <v>2283</v>
      </c>
      <c r="F96" s="4">
        <v>200</v>
      </c>
      <c r="G96" s="4">
        <v>850</v>
      </c>
      <c r="H96" s="4">
        <v>73</v>
      </c>
      <c r="I96" s="4">
        <v>1000</v>
      </c>
      <c r="J96" s="4">
        <v>80</v>
      </c>
      <c r="K96" s="4">
        <v>80</v>
      </c>
      <c r="L96" s="4"/>
      <c r="M96" s="6">
        <f t="shared" si="12"/>
        <v>0</v>
      </c>
      <c r="N96" s="7" t="s">
        <v>25</v>
      </c>
    </row>
    <row r="97" spans="1:14" s="7" customFormat="1" ht="30" customHeight="1">
      <c r="A97" s="8" t="s">
        <v>124</v>
      </c>
      <c r="B97" s="3">
        <v>2160299</v>
      </c>
      <c r="C97" s="11">
        <v>70</v>
      </c>
      <c r="D97" s="14"/>
      <c r="E97" s="12">
        <f t="shared" si="11"/>
        <v>70</v>
      </c>
      <c r="F97" s="4"/>
      <c r="G97" s="4"/>
      <c r="H97" s="4">
        <v>70</v>
      </c>
      <c r="I97" s="4"/>
      <c r="J97" s="4"/>
      <c r="K97" s="4"/>
      <c r="L97" s="4"/>
      <c r="M97" s="6">
        <f t="shared" si="12"/>
        <v>0</v>
      </c>
      <c r="N97" s="7" t="s">
        <v>25</v>
      </c>
    </row>
    <row r="98" spans="1:14" s="7" customFormat="1" ht="30" customHeight="1">
      <c r="A98" s="8" t="s">
        <v>125</v>
      </c>
      <c r="B98" s="3">
        <v>2110399</v>
      </c>
      <c r="C98" s="11">
        <v>24045</v>
      </c>
      <c r="D98" s="14">
        <v>24045</v>
      </c>
      <c r="E98" s="12">
        <f t="shared" si="11"/>
        <v>0</v>
      </c>
      <c r="F98" s="4"/>
      <c r="G98" s="4"/>
      <c r="H98" s="4"/>
      <c r="I98" s="4"/>
      <c r="J98" s="4"/>
      <c r="K98" s="4"/>
      <c r="L98" s="4"/>
      <c r="M98" s="6">
        <f t="shared" si="12"/>
        <v>0</v>
      </c>
      <c r="N98" s="7" t="s">
        <v>25</v>
      </c>
    </row>
    <row r="99" spans="1:14" s="7" customFormat="1" ht="30" customHeight="1">
      <c r="A99" s="8" t="s">
        <v>126</v>
      </c>
      <c r="B99" s="3">
        <v>2110302</v>
      </c>
      <c r="C99" s="11">
        <v>11350.4</v>
      </c>
      <c r="D99" s="14"/>
      <c r="E99" s="12">
        <f t="shared" si="11"/>
        <v>11350.400000000001</v>
      </c>
      <c r="F99" s="4"/>
      <c r="G99" s="4"/>
      <c r="H99" s="4"/>
      <c r="I99" s="4"/>
      <c r="J99" s="4">
        <v>6444.6</v>
      </c>
      <c r="K99" s="4">
        <v>4905.8</v>
      </c>
      <c r="L99" s="4"/>
      <c r="M99" s="6">
        <f t="shared" si="12"/>
        <v>0</v>
      </c>
      <c r="N99" s="7" t="s">
        <v>25</v>
      </c>
    </row>
    <row r="100" spans="1:14" s="7" customFormat="1" ht="30" customHeight="1">
      <c r="A100" s="8" t="s">
        <v>127</v>
      </c>
      <c r="B100" s="3">
        <v>2050305</v>
      </c>
      <c r="C100" s="11">
        <v>366.1</v>
      </c>
      <c r="D100" s="14">
        <v>366.1</v>
      </c>
      <c r="E100" s="12">
        <f t="shared" si="11"/>
        <v>0</v>
      </c>
      <c r="F100" s="4"/>
      <c r="G100" s="4"/>
      <c r="H100" s="4"/>
      <c r="I100" s="4"/>
      <c r="J100" s="4"/>
      <c r="K100" s="4"/>
      <c r="L100" s="4"/>
      <c r="M100" s="6">
        <f t="shared" si="12"/>
        <v>0</v>
      </c>
      <c r="N100" s="7" t="s">
        <v>25</v>
      </c>
    </row>
    <row r="101" spans="1:14" s="7" customFormat="1" ht="30" customHeight="1">
      <c r="A101" s="8" t="s">
        <v>128</v>
      </c>
      <c r="B101" s="3" t="s">
        <v>28</v>
      </c>
      <c r="C101" s="11">
        <v>407</v>
      </c>
      <c r="D101" s="14"/>
      <c r="E101" s="12">
        <f t="shared" si="11"/>
        <v>407</v>
      </c>
      <c r="F101" s="4">
        <v>81</v>
      </c>
      <c r="G101" s="4">
        <v>55</v>
      </c>
      <c r="H101" s="4">
        <v>23</v>
      </c>
      <c r="I101" s="4">
        <v>82</v>
      </c>
      <c r="J101" s="4">
        <v>85</v>
      </c>
      <c r="K101" s="4">
        <v>81</v>
      </c>
      <c r="L101" s="4"/>
      <c r="M101" s="6">
        <f t="shared" si="12"/>
        <v>0</v>
      </c>
      <c r="N101" s="7" t="s">
        <v>25</v>
      </c>
    </row>
    <row r="102" spans="1:14" s="7" customFormat="1" ht="30" customHeight="1">
      <c r="A102" s="8" t="s">
        <v>129</v>
      </c>
      <c r="B102" s="3" t="s">
        <v>32</v>
      </c>
      <c r="C102" s="11">
        <v>2010.48</v>
      </c>
      <c r="D102" s="14">
        <v>199.2</v>
      </c>
      <c r="E102" s="12">
        <f t="shared" si="11"/>
        <v>1811.2800000000002</v>
      </c>
      <c r="F102" s="4">
        <v>270.12</v>
      </c>
      <c r="G102" s="4">
        <v>139.92</v>
      </c>
      <c r="H102" s="4">
        <v>144</v>
      </c>
      <c r="I102" s="4">
        <v>249.36</v>
      </c>
      <c r="J102" s="4">
        <v>654</v>
      </c>
      <c r="K102" s="4">
        <v>353.88</v>
      </c>
      <c r="L102" s="4"/>
      <c r="M102" s="6">
        <f t="shared" si="12"/>
        <v>0</v>
      </c>
      <c r="N102" s="7" t="s">
        <v>25</v>
      </c>
    </row>
    <row r="103" spans="1:14" s="7" customFormat="1" ht="30" customHeight="1">
      <c r="A103" s="8" t="s">
        <v>130</v>
      </c>
      <c r="B103" s="3" t="s">
        <v>33</v>
      </c>
      <c r="C103" s="11">
        <v>523.46</v>
      </c>
      <c r="D103" s="14">
        <v>234.36</v>
      </c>
      <c r="E103" s="12">
        <f t="shared" si="11"/>
        <v>289.09999999999997</v>
      </c>
      <c r="F103" s="4">
        <v>8.68</v>
      </c>
      <c r="G103" s="4">
        <v>35.14</v>
      </c>
      <c r="H103" s="4">
        <v>5.88</v>
      </c>
      <c r="I103" s="4">
        <v>22.4</v>
      </c>
      <c r="J103" s="4">
        <v>98.42</v>
      </c>
      <c r="K103" s="4">
        <v>118.58</v>
      </c>
      <c r="L103" s="4"/>
      <c r="M103" s="6">
        <f t="shared" si="12"/>
        <v>0</v>
      </c>
      <c r="N103" s="7" t="s">
        <v>25</v>
      </c>
    </row>
    <row r="104" spans="1:14" s="7" customFormat="1" ht="30" customHeight="1">
      <c r="A104" s="8" t="s">
        <v>131</v>
      </c>
      <c r="B104" s="3" t="s">
        <v>34</v>
      </c>
      <c r="C104" s="11">
        <v>89</v>
      </c>
      <c r="D104" s="14">
        <v>89</v>
      </c>
      <c r="E104" s="12">
        <f t="shared" si="11"/>
        <v>0</v>
      </c>
      <c r="F104" s="4"/>
      <c r="G104" s="4"/>
      <c r="H104" s="4"/>
      <c r="I104" s="4"/>
      <c r="J104" s="4"/>
      <c r="K104" s="4"/>
      <c r="L104" s="4"/>
      <c r="M104" s="6">
        <f t="shared" si="12"/>
        <v>0</v>
      </c>
      <c r="N104" s="7" t="s">
        <v>25</v>
      </c>
    </row>
    <row r="105" spans="1:14" s="7" customFormat="1" ht="30" customHeight="1">
      <c r="A105" s="8" t="s">
        <v>132</v>
      </c>
      <c r="B105" s="3" t="s">
        <v>34</v>
      </c>
      <c r="C105" s="11">
        <v>6586.531</v>
      </c>
      <c r="D105" s="14">
        <v>3783.878</v>
      </c>
      <c r="E105" s="12">
        <f t="shared" si="11"/>
        <v>2802.6530000000002</v>
      </c>
      <c r="F105" s="4">
        <v>114.464</v>
      </c>
      <c r="G105" s="4">
        <v>795.074</v>
      </c>
      <c r="H105" s="4"/>
      <c r="I105" s="4">
        <v>289.835</v>
      </c>
      <c r="J105" s="4">
        <v>770.28</v>
      </c>
      <c r="K105" s="4">
        <v>833</v>
      </c>
      <c r="L105" s="4"/>
      <c r="M105" s="6">
        <f t="shared" si="12"/>
        <v>0</v>
      </c>
      <c r="N105" s="7" t="s">
        <v>25</v>
      </c>
    </row>
    <row r="106" spans="1:14" s="7" customFormat="1" ht="30" customHeight="1">
      <c r="A106" s="8" t="s">
        <v>133</v>
      </c>
      <c r="B106" s="3" t="s">
        <v>37</v>
      </c>
      <c r="C106" s="11">
        <v>652</v>
      </c>
      <c r="D106" s="14">
        <v>652</v>
      </c>
      <c r="E106" s="12">
        <f t="shared" si="11"/>
        <v>0</v>
      </c>
      <c r="F106" s="4"/>
      <c r="G106" s="4"/>
      <c r="H106" s="4"/>
      <c r="I106" s="4"/>
      <c r="J106" s="4"/>
      <c r="K106" s="4"/>
      <c r="L106" s="4"/>
      <c r="M106" s="6">
        <f t="shared" si="12"/>
        <v>0</v>
      </c>
      <c r="N106" s="7" t="s">
        <v>25</v>
      </c>
    </row>
    <row r="107" spans="1:14" s="7" customFormat="1" ht="30" customHeight="1">
      <c r="A107" s="8" t="s">
        <v>134</v>
      </c>
      <c r="B107" s="3" t="s">
        <v>40</v>
      </c>
      <c r="C107" s="11">
        <v>1614</v>
      </c>
      <c r="D107" s="14">
        <v>677</v>
      </c>
      <c r="E107" s="12">
        <f t="shared" si="11"/>
        <v>937</v>
      </c>
      <c r="F107" s="4"/>
      <c r="G107" s="4"/>
      <c r="H107" s="4"/>
      <c r="I107" s="4">
        <v>215</v>
      </c>
      <c r="J107" s="4">
        <v>419</v>
      </c>
      <c r="K107" s="4">
        <v>303</v>
      </c>
      <c r="L107" s="4"/>
      <c r="M107" s="6">
        <f t="shared" si="12"/>
        <v>0</v>
      </c>
      <c r="N107" s="7" t="s">
        <v>25</v>
      </c>
    </row>
    <row r="108" spans="1:14" s="7" customFormat="1" ht="30" customHeight="1">
      <c r="A108" s="8" t="s">
        <v>135</v>
      </c>
      <c r="B108" s="3" t="s">
        <v>42</v>
      </c>
      <c r="C108" s="11">
        <v>1420.73</v>
      </c>
      <c r="D108" s="14">
        <v>22.54</v>
      </c>
      <c r="E108" s="12">
        <f t="shared" si="11"/>
        <v>1398.19</v>
      </c>
      <c r="F108" s="4">
        <v>296.84</v>
      </c>
      <c r="G108" s="4">
        <v>26.91</v>
      </c>
      <c r="H108" s="4">
        <v>119.33</v>
      </c>
      <c r="I108" s="4">
        <v>466.63</v>
      </c>
      <c r="J108" s="4">
        <v>135.97</v>
      </c>
      <c r="K108" s="4">
        <v>352.51</v>
      </c>
      <c r="L108" s="4"/>
      <c r="M108" s="6">
        <f t="shared" si="12"/>
        <v>0</v>
      </c>
      <c r="N108" s="7" t="s">
        <v>25</v>
      </c>
    </row>
    <row r="109" spans="1:14" s="7" customFormat="1" ht="30" customHeight="1">
      <c r="A109" s="8" t="s">
        <v>136</v>
      </c>
      <c r="B109" s="3" t="s">
        <v>43</v>
      </c>
      <c r="C109" s="11">
        <v>3023</v>
      </c>
      <c r="D109" s="14"/>
      <c r="E109" s="12">
        <f t="shared" si="11"/>
        <v>3023</v>
      </c>
      <c r="F109" s="4"/>
      <c r="G109" s="4"/>
      <c r="H109" s="4"/>
      <c r="I109" s="4">
        <f>698+225</f>
        <v>923</v>
      </c>
      <c r="J109" s="4">
        <f>948+150</f>
        <v>1098</v>
      </c>
      <c r="K109" s="4">
        <f>852+150</f>
        <v>1002</v>
      </c>
      <c r="L109" s="4"/>
      <c r="M109" s="6">
        <f t="shared" si="12"/>
        <v>0</v>
      </c>
      <c r="N109" s="7" t="s">
        <v>25</v>
      </c>
    </row>
    <row r="110" spans="1:14" s="7" customFormat="1" ht="30" customHeight="1">
      <c r="A110" s="8" t="s">
        <v>137</v>
      </c>
      <c r="B110" s="3" t="s">
        <v>44</v>
      </c>
      <c r="C110" s="11">
        <v>500</v>
      </c>
      <c r="D110" s="14"/>
      <c r="E110" s="12">
        <f t="shared" si="11"/>
        <v>500</v>
      </c>
      <c r="F110" s="4"/>
      <c r="G110" s="4"/>
      <c r="H110" s="4"/>
      <c r="I110" s="4"/>
      <c r="J110" s="4"/>
      <c r="K110" s="4">
        <v>500</v>
      </c>
      <c r="L110" s="4"/>
      <c r="M110" s="6">
        <f t="shared" si="12"/>
        <v>0</v>
      </c>
      <c r="N110" s="7" t="s">
        <v>25</v>
      </c>
    </row>
    <row r="111" spans="1:14" s="7" customFormat="1" ht="30" customHeight="1">
      <c r="A111" s="8" t="s">
        <v>138</v>
      </c>
      <c r="B111" s="3" t="s">
        <v>45</v>
      </c>
      <c r="C111" s="11">
        <v>85</v>
      </c>
      <c r="D111" s="14">
        <v>85</v>
      </c>
      <c r="E111" s="12">
        <f t="shared" si="11"/>
        <v>0</v>
      </c>
      <c r="F111" s="4"/>
      <c r="G111" s="4"/>
      <c r="H111" s="4"/>
      <c r="I111" s="4"/>
      <c r="J111" s="4"/>
      <c r="K111" s="4"/>
      <c r="L111" s="4"/>
      <c r="M111" s="6">
        <f t="shared" si="12"/>
        <v>0</v>
      </c>
      <c r="N111" s="7" t="s">
        <v>25</v>
      </c>
    </row>
    <row r="112" spans="1:14" s="7" customFormat="1" ht="30" customHeight="1">
      <c r="A112" s="8" t="s">
        <v>139</v>
      </c>
      <c r="B112" s="3" t="s">
        <v>46</v>
      </c>
      <c r="C112" s="11">
        <v>1178.3</v>
      </c>
      <c r="D112" s="14">
        <v>1178.3</v>
      </c>
      <c r="E112" s="12">
        <f t="shared" si="11"/>
        <v>0</v>
      </c>
      <c r="F112" s="4"/>
      <c r="G112" s="4"/>
      <c r="H112" s="4"/>
      <c r="I112" s="4"/>
      <c r="J112" s="4"/>
      <c r="K112" s="4"/>
      <c r="L112" s="4"/>
      <c r="M112" s="6">
        <f t="shared" si="12"/>
        <v>0</v>
      </c>
      <c r="N112" s="7" t="s">
        <v>25</v>
      </c>
    </row>
    <row r="113" spans="1:14" s="7" customFormat="1" ht="30" customHeight="1">
      <c r="A113" s="8" t="s">
        <v>140</v>
      </c>
      <c r="B113" s="3" t="s">
        <v>39</v>
      </c>
      <c r="C113" s="11">
        <v>112</v>
      </c>
      <c r="D113" s="14"/>
      <c r="E113" s="12">
        <f t="shared" si="11"/>
        <v>112</v>
      </c>
      <c r="F113" s="4"/>
      <c r="G113" s="4"/>
      <c r="H113" s="4"/>
      <c r="I113" s="4"/>
      <c r="J113" s="4"/>
      <c r="K113" s="4">
        <v>112</v>
      </c>
      <c r="L113" s="4"/>
      <c r="M113" s="6">
        <f t="shared" si="12"/>
        <v>0</v>
      </c>
      <c r="N113" s="7" t="s">
        <v>25</v>
      </c>
    </row>
    <row r="114" spans="1:14" s="7" customFormat="1" ht="30" customHeight="1">
      <c r="A114" s="8" t="s">
        <v>141</v>
      </c>
      <c r="B114" s="3" t="s">
        <v>47</v>
      </c>
      <c r="C114" s="11">
        <v>112</v>
      </c>
      <c r="D114" s="14"/>
      <c r="E114" s="12">
        <f t="shared" si="11"/>
        <v>112</v>
      </c>
      <c r="F114" s="4"/>
      <c r="G114" s="4"/>
      <c r="H114" s="4"/>
      <c r="I114" s="4"/>
      <c r="J114" s="4">
        <v>112</v>
      </c>
      <c r="K114" s="4"/>
      <c r="L114" s="4"/>
      <c r="M114" s="6">
        <f t="shared" si="12"/>
        <v>0</v>
      </c>
      <c r="N114" s="7" t="s">
        <v>25</v>
      </c>
    </row>
    <row r="115" spans="1:14" s="7" customFormat="1" ht="30" customHeight="1">
      <c r="A115" s="8" t="s">
        <v>142</v>
      </c>
      <c r="B115" s="3" t="s">
        <v>35</v>
      </c>
      <c r="C115" s="11">
        <v>23</v>
      </c>
      <c r="D115" s="14">
        <v>23</v>
      </c>
      <c r="E115" s="12">
        <f t="shared" si="11"/>
        <v>0</v>
      </c>
      <c r="F115" s="4"/>
      <c r="G115" s="4"/>
      <c r="H115" s="4"/>
      <c r="I115" s="4"/>
      <c r="J115" s="4"/>
      <c r="K115" s="4"/>
      <c r="L115" s="4"/>
      <c r="M115" s="6">
        <f t="shared" si="12"/>
        <v>0</v>
      </c>
      <c r="N115" s="7" t="s">
        <v>25</v>
      </c>
    </row>
    <row r="116" spans="1:14" s="7" customFormat="1" ht="30" customHeight="1">
      <c r="A116" s="8" t="s">
        <v>143</v>
      </c>
      <c r="B116" s="3" t="s">
        <v>48</v>
      </c>
      <c r="C116" s="11">
        <v>950.5</v>
      </c>
      <c r="D116" s="14"/>
      <c r="E116" s="12">
        <f t="shared" si="11"/>
        <v>950.5</v>
      </c>
      <c r="F116" s="4">
        <v>38.38</v>
      </c>
      <c r="G116" s="4">
        <v>2.19</v>
      </c>
      <c r="H116" s="4">
        <v>129.45</v>
      </c>
      <c r="I116" s="4">
        <v>59.85</v>
      </c>
      <c r="J116" s="4">
        <v>331.28</v>
      </c>
      <c r="K116" s="4">
        <v>389.35</v>
      </c>
      <c r="L116" s="4"/>
      <c r="M116" s="6">
        <f t="shared" si="12"/>
        <v>0</v>
      </c>
      <c r="N116" s="7" t="s">
        <v>25</v>
      </c>
    </row>
    <row r="117" spans="1:14" s="7" customFormat="1" ht="30" customHeight="1">
      <c r="A117" s="8" t="s">
        <v>144</v>
      </c>
      <c r="B117" s="3" t="s">
        <v>49</v>
      </c>
      <c r="C117" s="11">
        <v>17.5</v>
      </c>
      <c r="D117" s="14">
        <v>2</v>
      </c>
      <c r="E117" s="12">
        <f t="shared" si="11"/>
        <v>15.479999999999999</v>
      </c>
      <c r="F117" s="4">
        <v>3.24</v>
      </c>
      <c r="G117" s="4">
        <v>0.72</v>
      </c>
      <c r="H117" s="4">
        <v>2.16</v>
      </c>
      <c r="I117" s="4">
        <v>2.88</v>
      </c>
      <c r="J117" s="4">
        <v>2.52</v>
      </c>
      <c r="K117" s="4">
        <v>1.44</v>
      </c>
      <c r="L117" s="4">
        <v>2.52</v>
      </c>
      <c r="M117" s="6">
        <f t="shared" si="12"/>
        <v>0.02000000000000135</v>
      </c>
      <c r="N117" s="7" t="s">
        <v>25</v>
      </c>
    </row>
    <row r="118" spans="1:14" s="7" customFormat="1" ht="30" customHeight="1">
      <c r="A118" s="8" t="s">
        <v>145</v>
      </c>
      <c r="B118" s="3" t="s">
        <v>48</v>
      </c>
      <c r="C118" s="11">
        <v>239</v>
      </c>
      <c r="D118" s="14"/>
      <c r="E118" s="12">
        <f t="shared" si="11"/>
        <v>239</v>
      </c>
      <c r="F118" s="4"/>
      <c r="G118" s="4"/>
      <c r="H118" s="4"/>
      <c r="I118" s="4"/>
      <c r="J118" s="4"/>
      <c r="K118" s="4">
        <v>239</v>
      </c>
      <c r="L118" s="4"/>
      <c r="M118" s="6">
        <f t="shared" si="12"/>
        <v>0</v>
      </c>
      <c r="N118" s="7" t="s">
        <v>25</v>
      </c>
    </row>
    <row r="119" spans="1:14" s="7" customFormat="1" ht="30" customHeight="1">
      <c r="A119" s="8" t="s">
        <v>146</v>
      </c>
      <c r="B119" s="3" t="s">
        <v>49</v>
      </c>
      <c r="C119" s="11">
        <v>557</v>
      </c>
      <c r="D119" s="14"/>
      <c r="E119" s="12">
        <f t="shared" si="11"/>
        <v>557</v>
      </c>
      <c r="F119" s="4"/>
      <c r="G119" s="4">
        <v>36</v>
      </c>
      <c r="H119" s="4"/>
      <c r="I119" s="4">
        <v>148</v>
      </c>
      <c r="J119" s="4">
        <v>193</v>
      </c>
      <c r="K119" s="4">
        <v>180</v>
      </c>
      <c r="L119" s="4"/>
      <c r="M119" s="6">
        <f t="shared" si="12"/>
        <v>0</v>
      </c>
      <c r="N119" s="7" t="s">
        <v>25</v>
      </c>
    </row>
    <row r="120" spans="1:14" s="7" customFormat="1" ht="30" customHeight="1">
      <c r="A120" s="8" t="s">
        <v>147</v>
      </c>
      <c r="B120" s="3" t="s">
        <v>53</v>
      </c>
      <c r="C120" s="11">
        <v>230</v>
      </c>
      <c r="D120" s="14"/>
      <c r="E120" s="12">
        <f>SUM(F120:L120)</f>
        <v>230</v>
      </c>
      <c r="F120" s="4"/>
      <c r="G120" s="4"/>
      <c r="H120" s="4"/>
      <c r="I120" s="4">
        <v>80</v>
      </c>
      <c r="J120" s="4"/>
      <c r="K120" s="4">
        <v>150</v>
      </c>
      <c r="L120" s="4"/>
      <c r="M120" s="6">
        <f>C120-D120-E120</f>
        <v>0</v>
      </c>
      <c r="N120" s="7" t="s">
        <v>25</v>
      </c>
    </row>
    <row r="121" spans="1:14" s="7" customFormat="1" ht="30" customHeight="1">
      <c r="A121" s="8" t="s">
        <v>148</v>
      </c>
      <c r="B121" s="3" t="s">
        <v>54</v>
      </c>
      <c r="C121" s="11">
        <v>253</v>
      </c>
      <c r="D121" s="14">
        <v>253</v>
      </c>
      <c r="E121" s="12">
        <f aca="true" t="shared" si="13" ref="E121:E141">SUM(F121:L121)</f>
        <v>0</v>
      </c>
      <c r="F121" s="4"/>
      <c r="G121" s="4"/>
      <c r="H121" s="4"/>
      <c r="I121" s="4"/>
      <c r="J121" s="4"/>
      <c r="K121" s="4"/>
      <c r="L121" s="4"/>
      <c r="M121" s="6">
        <f aca="true" t="shared" si="14" ref="M121:M141">C121-D121-E121</f>
        <v>0</v>
      </c>
      <c r="N121" s="7" t="s">
        <v>25</v>
      </c>
    </row>
    <row r="122" spans="1:14" s="7" customFormat="1" ht="30" customHeight="1">
      <c r="A122" s="8" t="s">
        <v>149</v>
      </c>
      <c r="B122" s="3">
        <v>2082002</v>
      </c>
      <c r="C122" s="11">
        <v>316</v>
      </c>
      <c r="D122" s="14">
        <v>316</v>
      </c>
      <c r="E122" s="12">
        <f t="shared" si="13"/>
        <v>0</v>
      </c>
      <c r="F122" s="4"/>
      <c r="G122" s="4"/>
      <c r="H122" s="4"/>
      <c r="I122" s="4"/>
      <c r="J122" s="4"/>
      <c r="K122" s="4"/>
      <c r="L122" s="4"/>
      <c r="M122" s="6">
        <f t="shared" si="14"/>
        <v>0</v>
      </c>
      <c r="N122" s="7" t="s">
        <v>25</v>
      </c>
    </row>
    <row r="123" spans="1:14" s="7" customFormat="1" ht="30" customHeight="1">
      <c r="A123" s="8" t="s">
        <v>150</v>
      </c>
      <c r="B123" s="3">
        <v>2082002</v>
      </c>
      <c r="C123" s="11">
        <v>47</v>
      </c>
      <c r="D123" s="14">
        <v>33</v>
      </c>
      <c r="E123" s="12">
        <f t="shared" si="13"/>
        <v>14</v>
      </c>
      <c r="F123" s="4"/>
      <c r="G123" s="4"/>
      <c r="H123" s="4"/>
      <c r="I123" s="4">
        <v>9</v>
      </c>
      <c r="J123" s="4">
        <v>5</v>
      </c>
      <c r="K123" s="4"/>
      <c r="L123" s="4"/>
      <c r="M123" s="6">
        <f t="shared" si="14"/>
        <v>0</v>
      </c>
      <c r="N123" s="7" t="s">
        <v>25</v>
      </c>
    </row>
    <row r="124" spans="1:14" s="7" customFormat="1" ht="30" customHeight="1">
      <c r="A124" s="8" t="s">
        <v>151</v>
      </c>
      <c r="B124" s="3">
        <v>20808</v>
      </c>
      <c r="C124" s="11">
        <v>7284</v>
      </c>
      <c r="D124" s="14"/>
      <c r="E124" s="12">
        <f t="shared" si="13"/>
        <v>7283.998199999999</v>
      </c>
      <c r="F124" s="4">
        <v>384.7701</v>
      </c>
      <c r="G124" s="4">
        <v>435.6068</v>
      </c>
      <c r="H124" s="4">
        <v>263.2398</v>
      </c>
      <c r="I124" s="4">
        <v>1414.9282</v>
      </c>
      <c r="J124" s="4">
        <v>2115.8819</v>
      </c>
      <c r="K124" s="4">
        <v>2669.5714</v>
      </c>
      <c r="L124" s="4"/>
      <c r="M124" s="6">
        <f t="shared" si="14"/>
        <v>0.001800000000912405</v>
      </c>
      <c r="N124" s="7" t="s">
        <v>25</v>
      </c>
    </row>
    <row r="125" spans="1:14" s="7" customFormat="1" ht="30" customHeight="1">
      <c r="A125" s="8" t="s">
        <v>152</v>
      </c>
      <c r="B125" s="3">
        <v>2081001</v>
      </c>
      <c r="C125" s="11">
        <v>113</v>
      </c>
      <c r="D125" s="14">
        <v>25</v>
      </c>
      <c r="E125" s="12">
        <f t="shared" si="13"/>
        <v>88</v>
      </c>
      <c r="F125" s="4">
        <v>9</v>
      </c>
      <c r="G125" s="4">
        <v>3</v>
      </c>
      <c r="H125" s="4">
        <v>2</v>
      </c>
      <c r="I125" s="4">
        <v>16</v>
      </c>
      <c r="J125" s="4">
        <v>28</v>
      </c>
      <c r="K125" s="4">
        <v>30</v>
      </c>
      <c r="L125" s="4"/>
      <c r="M125" s="6">
        <f t="shared" si="14"/>
        <v>0</v>
      </c>
      <c r="N125" s="7" t="s">
        <v>25</v>
      </c>
    </row>
    <row r="126" spans="1:14" s="7" customFormat="1" ht="30" customHeight="1">
      <c r="A126" s="8" t="s">
        <v>153</v>
      </c>
      <c r="B126" s="3">
        <v>2101301</v>
      </c>
      <c r="C126" s="11">
        <v>13870</v>
      </c>
      <c r="D126" s="14"/>
      <c r="E126" s="12">
        <f t="shared" si="13"/>
        <v>13870</v>
      </c>
      <c r="F126" s="4">
        <v>1834</v>
      </c>
      <c r="G126" s="4">
        <v>804</v>
      </c>
      <c r="H126" s="4">
        <v>823</v>
      </c>
      <c r="I126" s="4">
        <v>1922</v>
      </c>
      <c r="J126" s="4">
        <v>4521</v>
      </c>
      <c r="K126" s="4">
        <v>3966</v>
      </c>
      <c r="L126" s="4"/>
      <c r="M126" s="6">
        <f t="shared" si="14"/>
        <v>0</v>
      </c>
      <c r="N126" s="7" t="s">
        <v>25</v>
      </c>
    </row>
    <row r="127" spans="1:14" s="7" customFormat="1" ht="30" customHeight="1">
      <c r="A127" s="8" t="s">
        <v>154</v>
      </c>
      <c r="B127" s="3">
        <v>2100601</v>
      </c>
      <c r="C127" s="11">
        <v>192</v>
      </c>
      <c r="D127" s="14">
        <v>192</v>
      </c>
      <c r="E127" s="12">
        <f t="shared" si="13"/>
        <v>0</v>
      </c>
      <c r="F127" s="4"/>
      <c r="G127" s="4"/>
      <c r="H127" s="4"/>
      <c r="I127" s="4"/>
      <c r="J127" s="4"/>
      <c r="K127" s="4"/>
      <c r="L127" s="4"/>
      <c r="M127" s="6">
        <f t="shared" si="14"/>
        <v>0</v>
      </c>
      <c r="N127" s="7" t="s">
        <v>25</v>
      </c>
    </row>
    <row r="128" spans="1:14" s="7" customFormat="1" ht="30" customHeight="1">
      <c r="A128" s="8" t="s">
        <v>155</v>
      </c>
      <c r="B128" s="3">
        <v>2081001</v>
      </c>
      <c r="C128" s="11">
        <v>608</v>
      </c>
      <c r="D128" s="14">
        <v>608</v>
      </c>
      <c r="E128" s="12">
        <f t="shared" si="13"/>
        <v>0</v>
      </c>
      <c r="F128" s="4"/>
      <c r="G128" s="4"/>
      <c r="H128" s="4"/>
      <c r="I128" s="4"/>
      <c r="J128" s="4"/>
      <c r="K128" s="4"/>
      <c r="L128" s="4"/>
      <c r="M128" s="6">
        <f t="shared" si="14"/>
        <v>0</v>
      </c>
      <c r="N128" s="7" t="s">
        <v>25</v>
      </c>
    </row>
    <row r="129" spans="1:14" s="7" customFormat="1" ht="30" customHeight="1">
      <c r="A129" s="8" t="s">
        <v>156</v>
      </c>
      <c r="B129" s="3">
        <v>2101099</v>
      </c>
      <c r="C129" s="11">
        <v>134</v>
      </c>
      <c r="D129" s="14">
        <v>134</v>
      </c>
      <c r="E129" s="12">
        <f t="shared" si="13"/>
        <v>0</v>
      </c>
      <c r="F129" s="4"/>
      <c r="G129" s="4"/>
      <c r="H129" s="4"/>
      <c r="I129" s="4"/>
      <c r="J129" s="4"/>
      <c r="K129" s="4"/>
      <c r="L129" s="4"/>
      <c r="M129" s="6">
        <f t="shared" si="14"/>
        <v>0</v>
      </c>
      <c r="N129" s="7" t="s">
        <v>25</v>
      </c>
    </row>
    <row r="130" spans="1:14" s="7" customFormat="1" ht="30" customHeight="1">
      <c r="A130" s="8" t="s">
        <v>157</v>
      </c>
      <c r="B130" s="3">
        <v>2080209</v>
      </c>
      <c r="C130" s="11">
        <v>26</v>
      </c>
      <c r="D130" s="14">
        <v>26</v>
      </c>
      <c r="E130" s="12">
        <f t="shared" si="13"/>
        <v>0</v>
      </c>
      <c r="F130" s="4"/>
      <c r="G130" s="4"/>
      <c r="H130" s="4"/>
      <c r="I130" s="4"/>
      <c r="J130" s="4"/>
      <c r="K130" s="4"/>
      <c r="L130" s="4"/>
      <c r="M130" s="6">
        <f t="shared" si="14"/>
        <v>0</v>
      </c>
      <c r="N130" s="7" t="s">
        <v>25</v>
      </c>
    </row>
    <row r="131" spans="1:14" s="7" customFormat="1" ht="30" customHeight="1">
      <c r="A131" s="8" t="s">
        <v>158</v>
      </c>
      <c r="B131" s="3">
        <v>20808</v>
      </c>
      <c r="C131" s="11">
        <v>5690.59</v>
      </c>
      <c r="D131" s="14"/>
      <c r="E131" s="12">
        <f t="shared" si="13"/>
        <v>5690.79</v>
      </c>
      <c r="F131" s="4">
        <v>432.21</v>
      </c>
      <c r="G131" s="4">
        <v>314.39</v>
      </c>
      <c r="H131" s="4">
        <v>181.2</v>
      </c>
      <c r="I131" s="4">
        <v>972.48</v>
      </c>
      <c r="J131" s="4">
        <v>1753.79</v>
      </c>
      <c r="K131" s="4">
        <v>2036.72</v>
      </c>
      <c r="L131" s="4"/>
      <c r="M131" s="6">
        <f t="shared" si="14"/>
        <v>-0.1999999999998181</v>
      </c>
      <c r="N131" s="7" t="s">
        <v>25</v>
      </c>
    </row>
    <row r="132" spans="1:14" s="7" customFormat="1" ht="30" customHeight="1">
      <c r="A132" s="8" t="s">
        <v>159</v>
      </c>
      <c r="B132" s="3">
        <v>2050303</v>
      </c>
      <c r="C132" s="11">
        <v>917.3516</v>
      </c>
      <c r="D132" s="14">
        <v>917.3516</v>
      </c>
      <c r="E132" s="12">
        <f t="shared" si="13"/>
        <v>0</v>
      </c>
      <c r="F132" s="4"/>
      <c r="G132" s="4"/>
      <c r="H132" s="4"/>
      <c r="I132" s="4"/>
      <c r="J132" s="4"/>
      <c r="K132" s="4"/>
      <c r="L132" s="4"/>
      <c r="M132" s="6">
        <f t="shared" si="14"/>
        <v>0</v>
      </c>
      <c r="N132" s="7" t="s">
        <v>25</v>
      </c>
    </row>
    <row r="133" spans="1:14" s="7" customFormat="1" ht="30" customHeight="1">
      <c r="A133" s="8" t="s">
        <v>160</v>
      </c>
      <c r="B133" s="3">
        <v>2080299</v>
      </c>
      <c r="C133" s="11">
        <v>41</v>
      </c>
      <c r="D133" s="14"/>
      <c r="E133" s="12">
        <f t="shared" si="13"/>
        <v>41</v>
      </c>
      <c r="F133" s="4"/>
      <c r="G133" s="4"/>
      <c r="H133" s="4"/>
      <c r="I133" s="4"/>
      <c r="J133" s="4">
        <v>20</v>
      </c>
      <c r="K133" s="4">
        <v>21</v>
      </c>
      <c r="L133" s="4"/>
      <c r="M133" s="6">
        <f t="shared" si="14"/>
        <v>0</v>
      </c>
      <c r="N133" s="7" t="s">
        <v>25</v>
      </c>
    </row>
    <row r="134" spans="1:14" s="7" customFormat="1" ht="30" customHeight="1">
      <c r="A134" s="8" t="s">
        <v>161</v>
      </c>
      <c r="B134" s="3" t="s">
        <v>18</v>
      </c>
      <c r="C134" s="11">
        <v>1459</v>
      </c>
      <c r="D134" s="14">
        <v>940.5</v>
      </c>
      <c r="E134" s="12">
        <f t="shared" si="13"/>
        <v>518.5</v>
      </c>
      <c r="F134" s="4">
        <v>157.3</v>
      </c>
      <c r="G134" s="4">
        <v>106.9</v>
      </c>
      <c r="H134" s="4">
        <v>17.8</v>
      </c>
      <c r="I134" s="4">
        <v>112.6</v>
      </c>
      <c r="J134" s="4">
        <v>113.6</v>
      </c>
      <c r="K134" s="4">
        <v>10.3</v>
      </c>
      <c r="L134" s="4"/>
      <c r="M134" s="6">
        <f t="shared" si="14"/>
        <v>0</v>
      </c>
      <c r="N134" s="7" t="s">
        <v>25</v>
      </c>
    </row>
    <row r="135" spans="1:14" s="7" customFormat="1" ht="30" customHeight="1">
      <c r="A135" s="8" t="s">
        <v>162</v>
      </c>
      <c r="B135" s="3">
        <v>2101401</v>
      </c>
      <c r="C135" s="11">
        <v>366</v>
      </c>
      <c r="D135" s="14">
        <v>10</v>
      </c>
      <c r="E135" s="12">
        <f t="shared" si="13"/>
        <v>356</v>
      </c>
      <c r="F135" s="4">
        <v>22.8</v>
      </c>
      <c r="G135" s="4">
        <v>20.2</v>
      </c>
      <c r="H135" s="4">
        <v>11.8</v>
      </c>
      <c r="I135" s="4">
        <v>63.2</v>
      </c>
      <c r="J135" s="4">
        <v>105.7</v>
      </c>
      <c r="K135" s="4">
        <v>132.3</v>
      </c>
      <c r="L135" s="4"/>
      <c r="M135" s="6">
        <f t="shared" si="14"/>
        <v>0</v>
      </c>
      <c r="N135" s="7" t="s">
        <v>25</v>
      </c>
    </row>
    <row r="136" spans="1:14" s="7" customFormat="1" ht="30" customHeight="1">
      <c r="A136" s="8" t="s">
        <v>163</v>
      </c>
      <c r="B136" s="3">
        <v>2101301</v>
      </c>
      <c r="C136" s="11">
        <v>151</v>
      </c>
      <c r="D136" s="14"/>
      <c r="E136" s="12">
        <f t="shared" si="13"/>
        <v>151</v>
      </c>
      <c r="F136" s="4">
        <v>20</v>
      </c>
      <c r="G136" s="4">
        <v>9</v>
      </c>
      <c r="H136" s="4">
        <v>9</v>
      </c>
      <c r="I136" s="4">
        <v>21</v>
      </c>
      <c r="J136" s="4">
        <v>49</v>
      </c>
      <c r="K136" s="4">
        <v>43</v>
      </c>
      <c r="L136" s="4"/>
      <c r="M136" s="6">
        <f t="shared" si="14"/>
        <v>0</v>
      </c>
      <c r="N136" s="7" t="s">
        <v>25</v>
      </c>
    </row>
    <row r="137" spans="1:14" s="7" customFormat="1" ht="30" customHeight="1">
      <c r="A137" s="8" t="s">
        <v>164</v>
      </c>
      <c r="B137" s="3" t="s">
        <v>19</v>
      </c>
      <c r="C137" s="11">
        <v>2842</v>
      </c>
      <c r="D137" s="14">
        <v>1192</v>
      </c>
      <c r="E137" s="12">
        <f t="shared" si="13"/>
        <v>1650</v>
      </c>
      <c r="F137" s="4">
        <v>113</v>
      </c>
      <c r="G137" s="4">
        <v>100</v>
      </c>
      <c r="H137" s="4">
        <v>24</v>
      </c>
      <c r="I137" s="4">
        <v>560</v>
      </c>
      <c r="J137" s="4">
        <v>253</v>
      </c>
      <c r="K137" s="4">
        <v>600</v>
      </c>
      <c r="L137" s="4"/>
      <c r="M137" s="6">
        <f t="shared" si="14"/>
        <v>0</v>
      </c>
      <c r="N137" s="7" t="s">
        <v>25</v>
      </c>
    </row>
    <row r="138" spans="1:14" s="7" customFormat="1" ht="30" customHeight="1">
      <c r="A138" s="8" t="s">
        <v>165</v>
      </c>
      <c r="B138" s="3">
        <v>2100599</v>
      </c>
      <c r="C138" s="11">
        <v>89</v>
      </c>
      <c r="D138" s="14">
        <v>52</v>
      </c>
      <c r="E138" s="12">
        <f t="shared" si="13"/>
        <v>37</v>
      </c>
      <c r="F138" s="4">
        <v>4</v>
      </c>
      <c r="G138" s="4">
        <v>3</v>
      </c>
      <c r="H138" s="4">
        <v>2</v>
      </c>
      <c r="I138" s="4">
        <v>5</v>
      </c>
      <c r="J138" s="4">
        <v>12</v>
      </c>
      <c r="K138" s="4">
        <v>10</v>
      </c>
      <c r="L138" s="4">
        <v>1</v>
      </c>
      <c r="M138" s="6">
        <f t="shared" si="14"/>
        <v>0</v>
      </c>
      <c r="N138" s="7" t="s">
        <v>25</v>
      </c>
    </row>
    <row r="139" spans="1:14" s="7" customFormat="1" ht="30" customHeight="1">
      <c r="A139" s="8" t="s">
        <v>166</v>
      </c>
      <c r="B139" s="3">
        <v>2081902</v>
      </c>
      <c r="C139" s="11">
        <v>165</v>
      </c>
      <c r="D139" s="14"/>
      <c r="E139" s="12">
        <f t="shared" si="13"/>
        <v>165</v>
      </c>
      <c r="F139" s="4">
        <v>42.5</v>
      </c>
      <c r="G139" s="4">
        <v>17.5</v>
      </c>
      <c r="H139" s="4">
        <v>17.5</v>
      </c>
      <c r="I139" s="4">
        <v>27.5</v>
      </c>
      <c r="J139" s="4">
        <v>32.5</v>
      </c>
      <c r="K139" s="4">
        <v>27.5</v>
      </c>
      <c r="L139" s="4"/>
      <c r="M139" s="6">
        <f t="shared" si="14"/>
        <v>0</v>
      </c>
      <c r="N139" s="7" t="s">
        <v>25</v>
      </c>
    </row>
    <row r="140" spans="1:14" s="7" customFormat="1" ht="30" customHeight="1">
      <c r="A140" s="8" t="s">
        <v>167</v>
      </c>
      <c r="B140" s="3" t="s">
        <v>20</v>
      </c>
      <c r="C140" s="11">
        <v>4839</v>
      </c>
      <c r="D140" s="14"/>
      <c r="E140" s="12">
        <f t="shared" si="13"/>
        <v>4839</v>
      </c>
      <c r="F140" s="4">
        <v>587</v>
      </c>
      <c r="G140" s="4">
        <v>341</v>
      </c>
      <c r="H140" s="4">
        <v>350</v>
      </c>
      <c r="I140" s="4">
        <v>740</v>
      </c>
      <c r="J140" s="4">
        <v>1476</v>
      </c>
      <c r="K140" s="4">
        <v>1345</v>
      </c>
      <c r="L140" s="4"/>
      <c r="M140" s="6">
        <f t="shared" si="14"/>
        <v>0</v>
      </c>
      <c r="N140" s="7" t="s">
        <v>25</v>
      </c>
    </row>
    <row r="141" spans="1:14" s="7" customFormat="1" ht="30" customHeight="1">
      <c r="A141" s="8" t="s">
        <v>168</v>
      </c>
      <c r="B141" s="3">
        <v>2101099</v>
      </c>
      <c r="C141" s="11">
        <v>1495</v>
      </c>
      <c r="D141" s="14">
        <v>586</v>
      </c>
      <c r="E141" s="12">
        <f t="shared" si="13"/>
        <v>909</v>
      </c>
      <c r="F141" s="4">
        <v>208</v>
      </c>
      <c r="G141" s="4">
        <v>172</v>
      </c>
      <c r="H141" s="4">
        <v>74</v>
      </c>
      <c r="I141" s="4">
        <v>139</v>
      </c>
      <c r="J141" s="4">
        <v>175</v>
      </c>
      <c r="K141" s="4">
        <v>141</v>
      </c>
      <c r="L141" s="4"/>
      <c r="M141" s="6">
        <f t="shared" si="14"/>
        <v>0</v>
      </c>
      <c r="N141" s="7" t="s">
        <v>25</v>
      </c>
    </row>
    <row r="142" spans="1:14" s="7" customFormat="1" ht="30" customHeight="1">
      <c r="A142" s="8" t="s">
        <v>16</v>
      </c>
      <c r="B142" s="3">
        <v>11003</v>
      </c>
      <c r="C142" s="11">
        <v>19</v>
      </c>
      <c r="D142" s="14">
        <v>19</v>
      </c>
      <c r="E142" s="12">
        <f aca="true" t="shared" si="15" ref="E142:E179">SUM(F142:L142)</f>
        <v>0</v>
      </c>
      <c r="F142" s="4"/>
      <c r="G142" s="4"/>
      <c r="H142" s="4"/>
      <c r="I142" s="4"/>
      <c r="J142" s="4"/>
      <c r="K142" s="4"/>
      <c r="L142" s="4"/>
      <c r="M142" s="6">
        <f aca="true" t="shared" si="16" ref="M142:M179">C142-D142-E142</f>
        <v>0</v>
      </c>
      <c r="N142" s="7" t="s">
        <v>25</v>
      </c>
    </row>
    <row r="143" spans="1:14" s="7" customFormat="1" ht="30" customHeight="1">
      <c r="A143" s="8" t="s">
        <v>169</v>
      </c>
      <c r="B143" s="3">
        <v>2299901</v>
      </c>
      <c r="C143" s="11">
        <v>5000</v>
      </c>
      <c r="D143" s="14">
        <v>5000</v>
      </c>
      <c r="E143" s="12">
        <f t="shared" si="15"/>
        <v>0</v>
      </c>
      <c r="F143" s="4"/>
      <c r="G143" s="4"/>
      <c r="H143" s="4"/>
      <c r="I143" s="4"/>
      <c r="J143" s="4"/>
      <c r="K143" s="4"/>
      <c r="L143" s="4"/>
      <c r="M143" s="6">
        <f t="shared" si="16"/>
        <v>0</v>
      </c>
      <c r="N143" s="7" t="s">
        <v>25</v>
      </c>
    </row>
    <row r="144" spans="1:14" s="7" customFormat="1" ht="30" customHeight="1">
      <c r="A144" s="8" t="s">
        <v>170</v>
      </c>
      <c r="B144" s="3">
        <v>2012999</v>
      </c>
      <c r="C144" s="11">
        <v>62</v>
      </c>
      <c r="D144" s="14">
        <v>62</v>
      </c>
      <c r="E144" s="12">
        <f t="shared" si="15"/>
        <v>0</v>
      </c>
      <c r="F144" s="4"/>
      <c r="G144" s="4"/>
      <c r="H144" s="4"/>
      <c r="I144" s="4"/>
      <c r="J144" s="4"/>
      <c r="K144" s="4"/>
      <c r="L144" s="4"/>
      <c r="M144" s="6">
        <f t="shared" si="16"/>
        <v>0</v>
      </c>
      <c r="N144" s="7" t="s">
        <v>25</v>
      </c>
    </row>
    <row r="145" spans="1:14" s="7" customFormat="1" ht="30" customHeight="1">
      <c r="A145" s="8" t="s">
        <v>171</v>
      </c>
      <c r="B145" s="3">
        <v>2040103</v>
      </c>
      <c r="C145" s="11">
        <v>360</v>
      </c>
      <c r="D145" s="14">
        <v>114</v>
      </c>
      <c r="E145" s="12">
        <f t="shared" si="15"/>
        <v>246</v>
      </c>
      <c r="F145" s="4">
        <v>29</v>
      </c>
      <c r="G145" s="4">
        <v>29</v>
      </c>
      <c r="H145" s="4">
        <v>23</v>
      </c>
      <c r="I145" s="4">
        <v>51</v>
      </c>
      <c r="J145" s="4">
        <v>57</v>
      </c>
      <c r="K145" s="4">
        <v>57</v>
      </c>
      <c r="L145" s="4"/>
      <c r="M145" s="6">
        <f t="shared" si="16"/>
        <v>0</v>
      </c>
      <c r="N145" s="7" t="s">
        <v>25</v>
      </c>
    </row>
    <row r="146" spans="1:14" s="7" customFormat="1" ht="30" customHeight="1">
      <c r="A146" s="8" t="s">
        <v>172</v>
      </c>
      <c r="B146" s="3">
        <v>2012399</v>
      </c>
      <c r="C146" s="11">
        <v>16</v>
      </c>
      <c r="D146" s="14">
        <v>16</v>
      </c>
      <c r="E146" s="12">
        <f t="shared" si="15"/>
        <v>0</v>
      </c>
      <c r="F146" s="4"/>
      <c r="G146" s="4"/>
      <c r="H146" s="4"/>
      <c r="I146" s="4"/>
      <c r="J146" s="4"/>
      <c r="K146" s="4"/>
      <c r="L146" s="4"/>
      <c r="M146" s="6">
        <f t="shared" si="16"/>
        <v>0</v>
      </c>
      <c r="N146" s="7" t="s">
        <v>25</v>
      </c>
    </row>
    <row r="147" spans="1:14" s="7" customFormat="1" ht="30" customHeight="1">
      <c r="A147" s="8" t="s">
        <v>173</v>
      </c>
      <c r="B147" s="3">
        <v>2010602</v>
      </c>
      <c r="C147" s="11">
        <v>20</v>
      </c>
      <c r="D147" s="14">
        <v>20</v>
      </c>
      <c r="E147" s="12">
        <f t="shared" si="15"/>
        <v>0</v>
      </c>
      <c r="F147" s="4"/>
      <c r="G147" s="4"/>
      <c r="H147" s="4"/>
      <c r="I147" s="4"/>
      <c r="J147" s="4"/>
      <c r="K147" s="4"/>
      <c r="L147" s="4"/>
      <c r="M147" s="6">
        <f t="shared" si="16"/>
        <v>0</v>
      </c>
      <c r="N147" s="7" t="s">
        <v>25</v>
      </c>
    </row>
    <row r="148" spans="1:14" s="7" customFormat="1" ht="30" customHeight="1">
      <c r="A148" s="8" t="s">
        <v>174</v>
      </c>
      <c r="B148" s="3">
        <v>2010602</v>
      </c>
      <c r="C148" s="11">
        <v>10</v>
      </c>
      <c r="D148" s="14">
        <v>10</v>
      </c>
      <c r="E148" s="12">
        <f t="shared" si="15"/>
        <v>0</v>
      </c>
      <c r="F148" s="4"/>
      <c r="G148" s="4"/>
      <c r="H148" s="4"/>
      <c r="I148" s="4"/>
      <c r="J148" s="4"/>
      <c r="K148" s="4"/>
      <c r="L148" s="4"/>
      <c r="M148" s="6">
        <f t="shared" si="16"/>
        <v>0</v>
      </c>
      <c r="N148" s="7" t="s">
        <v>25</v>
      </c>
    </row>
    <row r="149" spans="1:14" s="7" customFormat="1" ht="30" customHeight="1">
      <c r="A149" s="8" t="s">
        <v>175</v>
      </c>
      <c r="B149" s="3">
        <v>2010602</v>
      </c>
      <c r="C149" s="11">
        <v>45</v>
      </c>
      <c r="D149" s="14">
        <v>20</v>
      </c>
      <c r="E149" s="12">
        <f t="shared" si="15"/>
        <v>25</v>
      </c>
      <c r="F149" s="4"/>
      <c r="G149" s="4"/>
      <c r="H149" s="4"/>
      <c r="I149" s="4"/>
      <c r="J149" s="4">
        <v>10</v>
      </c>
      <c r="K149" s="4">
        <v>15</v>
      </c>
      <c r="L149" s="4"/>
      <c r="M149" s="6">
        <f t="shared" si="16"/>
        <v>0</v>
      </c>
      <c r="N149" s="7" t="s">
        <v>25</v>
      </c>
    </row>
    <row r="150" spans="1:14" s="7" customFormat="1" ht="30" customHeight="1">
      <c r="A150" s="8" t="s">
        <v>176</v>
      </c>
      <c r="B150" s="3">
        <v>2130199</v>
      </c>
      <c r="C150" s="11">
        <v>257.88</v>
      </c>
      <c r="D150" s="14"/>
      <c r="E150" s="12">
        <f t="shared" si="15"/>
        <v>257.88</v>
      </c>
      <c r="F150" s="4">
        <v>20.19</v>
      </c>
      <c r="G150" s="4">
        <v>6</v>
      </c>
      <c r="H150" s="4">
        <v>6</v>
      </c>
      <c r="I150" s="4">
        <v>64.91</v>
      </c>
      <c r="J150" s="4">
        <v>82.97</v>
      </c>
      <c r="K150" s="4">
        <v>77.81</v>
      </c>
      <c r="L150" s="4"/>
      <c r="M150" s="6">
        <f t="shared" si="16"/>
        <v>0</v>
      </c>
      <c r="N150" s="7" t="s">
        <v>25</v>
      </c>
    </row>
    <row r="151" spans="1:14" s="7" customFormat="1" ht="30" customHeight="1">
      <c r="A151" s="8" t="s">
        <v>177</v>
      </c>
      <c r="B151" s="3" t="s">
        <v>21</v>
      </c>
      <c r="C151" s="11">
        <v>940.5</v>
      </c>
      <c r="D151" s="14">
        <v>16</v>
      </c>
      <c r="E151" s="12">
        <f t="shared" si="15"/>
        <v>924.5</v>
      </c>
      <c r="F151" s="4">
        <v>133.5</v>
      </c>
      <c r="G151" s="4">
        <v>106</v>
      </c>
      <c r="H151" s="4">
        <v>57</v>
      </c>
      <c r="I151" s="4">
        <v>185</v>
      </c>
      <c r="J151" s="4">
        <v>229</v>
      </c>
      <c r="K151" s="4">
        <v>214</v>
      </c>
      <c r="L151" s="4"/>
      <c r="M151" s="6">
        <f t="shared" si="16"/>
        <v>0</v>
      </c>
      <c r="N151" s="7" t="s">
        <v>25</v>
      </c>
    </row>
    <row r="152" spans="1:14" s="7" customFormat="1" ht="30" customHeight="1">
      <c r="A152" s="8" t="s">
        <v>178</v>
      </c>
      <c r="B152" s="3">
        <v>2040605</v>
      </c>
      <c r="C152" s="11">
        <v>30</v>
      </c>
      <c r="D152" s="14"/>
      <c r="E152" s="12">
        <f t="shared" si="15"/>
        <v>30</v>
      </c>
      <c r="F152" s="4">
        <v>6</v>
      </c>
      <c r="G152" s="4">
        <v>4</v>
      </c>
      <c r="H152" s="4">
        <v>3</v>
      </c>
      <c r="I152" s="4">
        <v>4</v>
      </c>
      <c r="J152" s="4">
        <v>7</v>
      </c>
      <c r="K152" s="4">
        <v>6</v>
      </c>
      <c r="L152" s="4"/>
      <c r="M152" s="6">
        <f t="shared" si="16"/>
        <v>0</v>
      </c>
      <c r="N152" s="7" t="s">
        <v>25</v>
      </c>
    </row>
    <row r="153" spans="1:14" s="7" customFormat="1" ht="30" customHeight="1">
      <c r="A153" s="8" t="s">
        <v>179</v>
      </c>
      <c r="B153" s="3">
        <v>2010804</v>
      </c>
      <c r="C153" s="11">
        <v>25</v>
      </c>
      <c r="D153" s="14">
        <v>25</v>
      </c>
      <c r="E153" s="12">
        <f t="shared" si="15"/>
        <v>0</v>
      </c>
      <c r="F153" s="4"/>
      <c r="G153" s="4"/>
      <c r="H153" s="4"/>
      <c r="I153" s="4"/>
      <c r="J153" s="4"/>
      <c r="K153" s="4"/>
      <c r="L153" s="4"/>
      <c r="M153" s="6">
        <f t="shared" si="16"/>
        <v>0</v>
      </c>
      <c r="N153" s="7" t="s">
        <v>25</v>
      </c>
    </row>
    <row r="154" spans="1:14" s="7" customFormat="1" ht="30" customHeight="1">
      <c r="A154" s="8" t="s">
        <v>180</v>
      </c>
      <c r="B154" s="3">
        <v>2011199</v>
      </c>
      <c r="C154" s="11">
        <v>80</v>
      </c>
      <c r="D154" s="14"/>
      <c r="E154" s="12">
        <f t="shared" si="15"/>
        <v>80</v>
      </c>
      <c r="F154" s="4"/>
      <c r="G154" s="4"/>
      <c r="H154" s="4">
        <v>20</v>
      </c>
      <c r="I154" s="4"/>
      <c r="J154" s="4">
        <v>30</v>
      </c>
      <c r="K154" s="4">
        <v>30</v>
      </c>
      <c r="L154" s="4"/>
      <c r="M154" s="6">
        <f t="shared" si="16"/>
        <v>0</v>
      </c>
      <c r="N154" s="7" t="s">
        <v>25</v>
      </c>
    </row>
    <row r="155" spans="1:14" s="7" customFormat="1" ht="30" customHeight="1">
      <c r="A155" s="8" t="s">
        <v>181</v>
      </c>
      <c r="B155" s="3">
        <v>2019999</v>
      </c>
      <c r="C155" s="11">
        <v>3000</v>
      </c>
      <c r="D155" s="14">
        <v>3000</v>
      </c>
      <c r="E155" s="12">
        <f t="shared" si="15"/>
        <v>0</v>
      </c>
      <c r="F155" s="4"/>
      <c r="G155" s="4"/>
      <c r="H155" s="4"/>
      <c r="I155" s="4"/>
      <c r="J155" s="4"/>
      <c r="K155" s="4"/>
      <c r="L155" s="4"/>
      <c r="M155" s="6">
        <f t="shared" si="16"/>
        <v>0</v>
      </c>
      <c r="N155" s="7" t="s">
        <v>25</v>
      </c>
    </row>
    <row r="156" spans="1:14" s="7" customFormat="1" ht="30" customHeight="1">
      <c r="A156" s="8" t="s">
        <v>182</v>
      </c>
      <c r="B156" s="3">
        <v>2010199</v>
      </c>
      <c r="C156" s="11">
        <v>15</v>
      </c>
      <c r="D156" s="14"/>
      <c r="E156" s="12">
        <f t="shared" si="15"/>
        <v>15</v>
      </c>
      <c r="F156" s="4">
        <v>15</v>
      </c>
      <c r="G156" s="4"/>
      <c r="H156" s="4"/>
      <c r="I156" s="4"/>
      <c r="J156" s="4"/>
      <c r="K156" s="4"/>
      <c r="L156" s="4"/>
      <c r="M156" s="6">
        <f t="shared" si="16"/>
        <v>0</v>
      </c>
      <c r="N156" s="7" t="s">
        <v>25</v>
      </c>
    </row>
    <row r="157" spans="1:14" s="7" customFormat="1" ht="30" customHeight="1">
      <c r="A157" s="8" t="s">
        <v>183</v>
      </c>
      <c r="B157" s="3" t="s">
        <v>22</v>
      </c>
      <c r="C157" s="11">
        <v>2488.64</v>
      </c>
      <c r="D157" s="14">
        <v>98.01</v>
      </c>
      <c r="E157" s="12">
        <f t="shared" si="15"/>
        <v>2390.63</v>
      </c>
      <c r="F157" s="4">
        <v>695.88</v>
      </c>
      <c r="G157" s="4">
        <v>440.94</v>
      </c>
      <c r="H157" s="4">
        <v>234.08</v>
      </c>
      <c r="I157" s="4">
        <v>266.16</v>
      </c>
      <c r="J157" s="4">
        <v>376.74</v>
      </c>
      <c r="K157" s="4">
        <v>341.55</v>
      </c>
      <c r="L157" s="4">
        <v>35.28</v>
      </c>
      <c r="M157" s="6">
        <f t="shared" si="16"/>
        <v>0</v>
      </c>
      <c r="N157" s="7" t="s">
        <v>25</v>
      </c>
    </row>
    <row r="158" spans="1:14" s="7" customFormat="1" ht="30" customHeight="1">
      <c r="A158" s="8" t="s">
        <v>184</v>
      </c>
      <c r="B158" s="3">
        <v>2040299</v>
      </c>
      <c r="C158" s="11">
        <v>70</v>
      </c>
      <c r="D158" s="14">
        <v>30</v>
      </c>
      <c r="E158" s="12">
        <f t="shared" si="15"/>
        <v>40</v>
      </c>
      <c r="F158" s="4"/>
      <c r="G158" s="4"/>
      <c r="H158" s="4"/>
      <c r="I158" s="4">
        <v>20</v>
      </c>
      <c r="J158" s="4">
        <v>20</v>
      </c>
      <c r="K158" s="4"/>
      <c r="L158" s="4"/>
      <c r="M158" s="6">
        <f t="shared" si="16"/>
        <v>0</v>
      </c>
      <c r="N158" s="7" t="s">
        <v>25</v>
      </c>
    </row>
    <row r="159" spans="1:14" s="7" customFormat="1" ht="30" customHeight="1">
      <c r="A159" s="8" t="s">
        <v>184</v>
      </c>
      <c r="B159" s="3">
        <v>2040211</v>
      </c>
      <c r="C159" s="11">
        <v>233</v>
      </c>
      <c r="D159" s="14">
        <v>161</v>
      </c>
      <c r="E159" s="12">
        <f t="shared" si="15"/>
        <v>72</v>
      </c>
      <c r="F159" s="4"/>
      <c r="G159" s="4"/>
      <c r="H159" s="4"/>
      <c r="I159" s="4"/>
      <c r="J159" s="4">
        <v>72</v>
      </c>
      <c r="K159" s="4"/>
      <c r="L159" s="4"/>
      <c r="M159" s="6">
        <f t="shared" si="16"/>
        <v>0</v>
      </c>
      <c r="N159" s="7" t="s">
        <v>25</v>
      </c>
    </row>
    <row r="160" spans="1:14" s="7" customFormat="1" ht="30" customHeight="1">
      <c r="A160" s="8" t="s">
        <v>184</v>
      </c>
      <c r="B160" s="3">
        <v>2040212</v>
      </c>
      <c r="C160" s="11">
        <v>1187</v>
      </c>
      <c r="D160" s="14">
        <v>1037</v>
      </c>
      <c r="E160" s="12">
        <f t="shared" si="15"/>
        <v>150</v>
      </c>
      <c r="F160" s="4"/>
      <c r="G160" s="4"/>
      <c r="H160" s="4"/>
      <c r="I160" s="4">
        <v>50</v>
      </c>
      <c r="J160" s="4">
        <v>50</v>
      </c>
      <c r="K160" s="4">
        <v>50</v>
      </c>
      <c r="L160" s="4"/>
      <c r="M160" s="6">
        <f t="shared" si="16"/>
        <v>0</v>
      </c>
      <c r="N160" s="7" t="s">
        <v>25</v>
      </c>
    </row>
    <row r="161" spans="1:14" s="7" customFormat="1" ht="30" customHeight="1">
      <c r="A161" s="8" t="s">
        <v>185</v>
      </c>
      <c r="B161" s="3">
        <v>2040211</v>
      </c>
      <c r="C161" s="11">
        <v>180</v>
      </c>
      <c r="D161" s="14"/>
      <c r="E161" s="12">
        <f t="shared" si="15"/>
        <v>180</v>
      </c>
      <c r="F161" s="4">
        <v>30</v>
      </c>
      <c r="G161" s="4">
        <v>30</v>
      </c>
      <c r="H161" s="4">
        <v>30</v>
      </c>
      <c r="I161" s="4">
        <v>30</v>
      </c>
      <c r="J161" s="4">
        <v>30</v>
      </c>
      <c r="K161" s="4">
        <v>30</v>
      </c>
      <c r="L161" s="4"/>
      <c r="M161" s="6">
        <f t="shared" si="16"/>
        <v>0</v>
      </c>
      <c r="N161" s="7" t="s">
        <v>25</v>
      </c>
    </row>
    <row r="162" spans="1:14" s="7" customFormat="1" ht="30" customHeight="1">
      <c r="A162" s="8" t="s">
        <v>185</v>
      </c>
      <c r="B162" s="3">
        <v>2040212</v>
      </c>
      <c r="C162" s="11">
        <v>280</v>
      </c>
      <c r="D162" s="14"/>
      <c r="E162" s="12">
        <f t="shared" si="15"/>
        <v>280</v>
      </c>
      <c r="F162" s="4"/>
      <c r="G162" s="4"/>
      <c r="H162" s="4"/>
      <c r="I162" s="4"/>
      <c r="J162" s="4">
        <v>140</v>
      </c>
      <c r="K162" s="4">
        <v>140</v>
      </c>
      <c r="L162" s="4"/>
      <c r="M162" s="6">
        <f t="shared" si="16"/>
        <v>0</v>
      </c>
      <c r="N162" s="7" t="s">
        <v>25</v>
      </c>
    </row>
    <row r="163" spans="1:14" s="7" customFormat="1" ht="30" customHeight="1">
      <c r="A163" s="8" t="s">
        <v>186</v>
      </c>
      <c r="B163" s="3">
        <v>2049901</v>
      </c>
      <c r="C163" s="11">
        <v>660</v>
      </c>
      <c r="D163" s="14"/>
      <c r="E163" s="12">
        <f t="shared" si="15"/>
        <v>660</v>
      </c>
      <c r="F163" s="4">
        <v>170</v>
      </c>
      <c r="G163" s="4">
        <v>70</v>
      </c>
      <c r="H163" s="4">
        <v>70</v>
      </c>
      <c r="I163" s="4">
        <v>110</v>
      </c>
      <c r="J163" s="4">
        <v>130</v>
      </c>
      <c r="K163" s="4">
        <v>110</v>
      </c>
      <c r="L163" s="4"/>
      <c r="M163" s="6">
        <f t="shared" si="16"/>
        <v>0</v>
      </c>
      <c r="N163" s="7" t="s">
        <v>25</v>
      </c>
    </row>
    <row r="164" spans="1:14" s="7" customFormat="1" ht="30" customHeight="1">
      <c r="A164" s="8" t="s">
        <v>187</v>
      </c>
      <c r="B164" s="3">
        <v>2039901</v>
      </c>
      <c r="C164" s="11">
        <v>36.5</v>
      </c>
      <c r="D164" s="14">
        <v>36.5</v>
      </c>
      <c r="E164" s="12">
        <f t="shared" si="15"/>
        <v>0</v>
      </c>
      <c r="F164" s="4"/>
      <c r="G164" s="4"/>
      <c r="H164" s="4"/>
      <c r="I164" s="4"/>
      <c r="J164" s="4"/>
      <c r="K164" s="4"/>
      <c r="L164" s="4"/>
      <c r="M164" s="6">
        <f t="shared" si="16"/>
        <v>0</v>
      </c>
      <c r="N164" s="7" t="s">
        <v>25</v>
      </c>
    </row>
    <row r="165" spans="1:14" s="7" customFormat="1" ht="30" customHeight="1">
      <c r="A165" s="8" t="s">
        <v>188</v>
      </c>
      <c r="B165" s="3" t="s">
        <v>23</v>
      </c>
      <c r="C165" s="11">
        <v>1497</v>
      </c>
      <c r="D165" s="14">
        <v>33</v>
      </c>
      <c r="E165" s="12">
        <f t="shared" si="15"/>
        <v>1464</v>
      </c>
      <c r="F165" s="4">
        <v>1318</v>
      </c>
      <c r="G165" s="4"/>
      <c r="H165" s="4"/>
      <c r="I165" s="4"/>
      <c r="J165" s="4">
        <v>138</v>
      </c>
      <c r="K165" s="4">
        <v>8</v>
      </c>
      <c r="L165" s="4"/>
      <c r="M165" s="6">
        <f t="shared" si="16"/>
        <v>0</v>
      </c>
      <c r="N165" s="7" t="s">
        <v>25</v>
      </c>
    </row>
    <row r="166" spans="1:14" s="7" customFormat="1" ht="30" customHeight="1">
      <c r="A166" s="8" t="s">
        <v>189</v>
      </c>
      <c r="B166" s="3">
        <v>2060602</v>
      </c>
      <c r="C166" s="11">
        <v>12</v>
      </c>
      <c r="D166" s="14"/>
      <c r="E166" s="12">
        <f t="shared" si="15"/>
        <v>12</v>
      </c>
      <c r="F166" s="4">
        <v>2</v>
      </c>
      <c r="G166" s="4">
        <v>2</v>
      </c>
      <c r="H166" s="4">
        <v>2</v>
      </c>
      <c r="I166" s="4">
        <v>2</v>
      </c>
      <c r="J166" s="4">
        <v>2</v>
      </c>
      <c r="K166" s="4">
        <v>2</v>
      </c>
      <c r="L166" s="4"/>
      <c r="M166" s="6">
        <f t="shared" si="16"/>
        <v>0</v>
      </c>
      <c r="N166" s="7" t="s">
        <v>25</v>
      </c>
    </row>
    <row r="167" spans="1:14" s="7" customFormat="1" ht="30" customHeight="1">
      <c r="A167" s="8" t="s">
        <v>190</v>
      </c>
      <c r="B167" s="3">
        <v>2210103</v>
      </c>
      <c r="C167" s="11">
        <v>4585.79</v>
      </c>
      <c r="D167" s="14">
        <v>100.864</v>
      </c>
      <c r="E167" s="12">
        <f t="shared" si="15"/>
        <v>4484.926</v>
      </c>
      <c r="F167" s="4">
        <v>4035.9367</v>
      </c>
      <c r="G167" s="4"/>
      <c r="H167" s="4"/>
      <c r="I167" s="4"/>
      <c r="J167" s="4">
        <v>423.7733</v>
      </c>
      <c r="K167" s="4">
        <v>25.216</v>
      </c>
      <c r="L167" s="4"/>
      <c r="M167" s="6">
        <f t="shared" si="16"/>
        <v>0</v>
      </c>
      <c r="N167" s="7" t="s">
        <v>25</v>
      </c>
    </row>
    <row r="168" spans="1:14" s="7" customFormat="1" ht="30" customHeight="1">
      <c r="A168" s="8" t="s">
        <v>191</v>
      </c>
      <c r="B168" s="3">
        <v>2100601</v>
      </c>
      <c r="C168" s="11">
        <v>210</v>
      </c>
      <c r="D168" s="14">
        <v>110</v>
      </c>
      <c r="E168" s="12">
        <f t="shared" si="15"/>
        <v>100</v>
      </c>
      <c r="F168" s="4">
        <v>100</v>
      </c>
      <c r="G168" s="4"/>
      <c r="H168" s="4"/>
      <c r="I168" s="4"/>
      <c r="J168" s="4"/>
      <c r="K168" s="4"/>
      <c r="L168" s="4"/>
      <c r="M168" s="6">
        <f t="shared" si="16"/>
        <v>0</v>
      </c>
      <c r="N168" s="7" t="s">
        <v>25</v>
      </c>
    </row>
    <row r="169" spans="1:14" s="7" customFormat="1" ht="30" customHeight="1">
      <c r="A169" s="8" t="s">
        <v>192</v>
      </c>
      <c r="B169" s="3">
        <v>2150599</v>
      </c>
      <c r="C169" s="11">
        <v>94</v>
      </c>
      <c r="D169" s="14">
        <v>94</v>
      </c>
      <c r="E169" s="12">
        <f t="shared" si="15"/>
        <v>0</v>
      </c>
      <c r="F169" s="4"/>
      <c r="G169" s="4"/>
      <c r="H169" s="4"/>
      <c r="I169" s="4"/>
      <c r="J169" s="4"/>
      <c r="K169" s="4"/>
      <c r="L169" s="4"/>
      <c r="M169" s="6">
        <f t="shared" si="16"/>
        <v>0</v>
      </c>
      <c r="N169" s="7" t="s">
        <v>25</v>
      </c>
    </row>
    <row r="170" spans="1:14" s="7" customFormat="1" ht="30" customHeight="1">
      <c r="A170" s="8" t="s">
        <v>192</v>
      </c>
      <c r="B170" s="3">
        <v>2111101</v>
      </c>
      <c r="C170" s="11">
        <v>500</v>
      </c>
      <c r="D170" s="14"/>
      <c r="E170" s="12">
        <f t="shared" si="15"/>
        <v>500</v>
      </c>
      <c r="F170" s="4"/>
      <c r="G170" s="4"/>
      <c r="H170" s="4"/>
      <c r="I170" s="4"/>
      <c r="J170" s="4"/>
      <c r="K170" s="4">
        <v>500</v>
      </c>
      <c r="L170" s="4"/>
      <c r="M170" s="6">
        <f t="shared" si="16"/>
        <v>0</v>
      </c>
      <c r="N170" s="7" t="s">
        <v>25</v>
      </c>
    </row>
    <row r="171" spans="1:14" s="7" customFormat="1" ht="30" customHeight="1">
      <c r="A171" s="8" t="s">
        <v>192</v>
      </c>
      <c r="B171" s="3">
        <v>2150805</v>
      </c>
      <c r="C171" s="11">
        <v>2965</v>
      </c>
      <c r="D171" s="14"/>
      <c r="E171" s="12">
        <f t="shared" si="15"/>
        <v>2965</v>
      </c>
      <c r="F171" s="4">
        <v>400</v>
      </c>
      <c r="G171" s="4">
        <v>300</v>
      </c>
      <c r="H171" s="4">
        <v>165</v>
      </c>
      <c r="I171" s="4">
        <v>1200</v>
      </c>
      <c r="J171" s="4">
        <v>400</v>
      </c>
      <c r="K171" s="4">
        <v>500</v>
      </c>
      <c r="L171" s="4"/>
      <c r="M171" s="6">
        <f t="shared" si="16"/>
        <v>0</v>
      </c>
      <c r="N171" s="7" t="s">
        <v>25</v>
      </c>
    </row>
    <row r="172" spans="1:14" s="7" customFormat="1" ht="30" customHeight="1">
      <c r="A172" s="8" t="s">
        <v>192</v>
      </c>
      <c r="B172" s="3">
        <v>2150599</v>
      </c>
      <c r="C172" s="11">
        <v>450</v>
      </c>
      <c r="D172" s="14">
        <v>270</v>
      </c>
      <c r="E172" s="12">
        <f t="shared" si="15"/>
        <v>180</v>
      </c>
      <c r="F172" s="4"/>
      <c r="G172" s="4"/>
      <c r="H172" s="4">
        <v>30</v>
      </c>
      <c r="I172" s="4">
        <v>50</v>
      </c>
      <c r="J172" s="4">
        <v>50</v>
      </c>
      <c r="K172" s="4">
        <v>50</v>
      </c>
      <c r="L172" s="4"/>
      <c r="M172" s="6">
        <f t="shared" si="16"/>
        <v>0</v>
      </c>
      <c r="N172" s="7" t="s">
        <v>25</v>
      </c>
    </row>
    <row r="173" spans="1:14" s="7" customFormat="1" ht="30" customHeight="1">
      <c r="A173" s="8" t="s">
        <v>192</v>
      </c>
      <c r="B173" s="3">
        <v>2169999</v>
      </c>
      <c r="C173" s="11">
        <v>300</v>
      </c>
      <c r="D173" s="14"/>
      <c r="E173" s="12">
        <f t="shared" si="15"/>
        <v>300</v>
      </c>
      <c r="F173" s="4">
        <v>50</v>
      </c>
      <c r="G173" s="4">
        <v>50</v>
      </c>
      <c r="H173" s="4">
        <v>50</v>
      </c>
      <c r="I173" s="4">
        <v>50</v>
      </c>
      <c r="J173" s="4">
        <v>50</v>
      </c>
      <c r="K173" s="4">
        <v>50</v>
      </c>
      <c r="L173" s="4"/>
      <c r="M173" s="6">
        <f t="shared" si="16"/>
        <v>0</v>
      </c>
      <c r="N173" s="7" t="s">
        <v>25</v>
      </c>
    </row>
    <row r="174" spans="1:14" s="7" customFormat="1" ht="30" customHeight="1">
      <c r="A174" s="8" t="s">
        <v>192</v>
      </c>
      <c r="B174" s="3">
        <v>2150599</v>
      </c>
      <c r="C174" s="11">
        <v>200</v>
      </c>
      <c r="D174" s="14"/>
      <c r="E174" s="12">
        <f t="shared" si="15"/>
        <v>200</v>
      </c>
      <c r="F174" s="4"/>
      <c r="G174" s="4"/>
      <c r="H174" s="4"/>
      <c r="I174" s="4"/>
      <c r="J174" s="4"/>
      <c r="K174" s="4">
        <v>200</v>
      </c>
      <c r="L174" s="4"/>
      <c r="M174" s="6">
        <f t="shared" si="16"/>
        <v>0</v>
      </c>
      <c r="N174" s="7" t="s">
        <v>25</v>
      </c>
    </row>
    <row r="175" spans="1:14" s="7" customFormat="1" ht="30" customHeight="1">
      <c r="A175" s="8" t="s">
        <v>192</v>
      </c>
      <c r="B175" s="3">
        <v>2060403</v>
      </c>
      <c r="C175" s="11">
        <v>3700</v>
      </c>
      <c r="D175" s="14"/>
      <c r="E175" s="12">
        <f t="shared" si="15"/>
        <v>3700</v>
      </c>
      <c r="F175" s="4">
        <v>500</v>
      </c>
      <c r="G175" s="4">
        <v>400</v>
      </c>
      <c r="H175" s="4">
        <v>200</v>
      </c>
      <c r="I175" s="4">
        <v>1000</v>
      </c>
      <c r="J175" s="4">
        <v>600</v>
      </c>
      <c r="K175" s="4">
        <v>1000</v>
      </c>
      <c r="L175" s="4"/>
      <c r="M175" s="6">
        <f t="shared" si="16"/>
        <v>0</v>
      </c>
      <c r="N175" s="7" t="s">
        <v>25</v>
      </c>
    </row>
    <row r="176" spans="1:14" s="7" customFormat="1" ht="30" customHeight="1">
      <c r="A176" s="8" t="s">
        <v>192</v>
      </c>
      <c r="B176" s="3">
        <v>2150599</v>
      </c>
      <c r="C176" s="11">
        <v>11900.33</v>
      </c>
      <c r="D176" s="14"/>
      <c r="E176" s="12">
        <f t="shared" si="15"/>
        <v>11900.33</v>
      </c>
      <c r="F176" s="4"/>
      <c r="G176" s="4"/>
      <c r="H176" s="4"/>
      <c r="I176" s="4">
        <v>900.33</v>
      </c>
      <c r="J176" s="4">
        <v>10000</v>
      </c>
      <c r="K176" s="4">
        <v>1000</v>
      </c>
      <c r="L176" s="4"/>
      <c r="M176" s="6">
        <f t="shared" si="16"/>
        <v>0</v>
      </c>
      <c r="N176" s="7" t="s">
        <v>25</v>
      </c>
    </row>
    <row r="177" spans="1:14" s="7" customFormat="1" ht="30" customHeight="1">
      <c r="A177" s="8" t="s">
        <v>193</v>
      </c>
      <c r="B177" s="3">
        <v>2130109</v>
      </c>
      <c r="C177" s="11">
        <v>56.8</v>
      </c>
      <c r="D177" s="14">
        <v>56.8</v>
      </c>
      <c r="E177" s="12">
        <f t="shared" si="15"/>
        <v>0</v>
      </c>
      <c r="F177" s="4"/>
      <c r="G177" s="4"/>
      <c r="H177" s="4"/>
      <c r="I177" s="4"/>
      <c r="J177" s="4"/>
      <c r="K177" s="4"/>
      <c r="L177" s="4"/>
      <c r="M177" s="6">
        <f t="shared" si="16"/>
        <v>0</v>
      </c>
      <c r="N177" s="7" t="s">
        <v>25</v>
      </c>
    </row>
    <row r="178" spans="1:14" s="7" customFormat="1" ht="30" customHeight="1">
      <c r="A178" s="8" t="s">
        <v>194</v>
      </c>
      <c r="B178" s="3">
        <v>2019999</v>
      </c>
      <c r="C178" s="11">
        <v>6</v>
      </c>
      <c r="D178" s="14">
        <v>6</v>
      </c>
      <c r="E178" s="12">
        <f t="shared" si="15"/>
        <v>0</v>
      </c>
      <c r="F178" s="4"/>
      <c r="G178" s="4"/>
      <c r="H178" s="4"/>
      <c r="I178" s="4"/>
      <c r="J178" s="4"/>
      <c r="K178" s="4"/>
      <c r="L178" s="4"/>
      <c r="M178" s="6">
        <f t="shared" si="16"/>
        <v>0</v>
      </c>
      <c r="N178" s="7" t="s">
        <v>25</v>
      </c>
    </row>
    <row r="179" spans="1:14" s="7" customFormat="1" ht="30" customHeight="1">
      <c r="A179" s="8" t="s">
        <v>195</v>
      </c>
      <c r="B179" s="3">
        <v>2140401</v>
      </c>
      <c r="C179" s="11">
        <v>8985</v>
      </c>
      <c r="D179" s="14">
        <v>5996.53</v>
      </c>
      <c r="E179" s="12">
        <f t="shared" si="15"/>
        <v>2988.4700000000003</v>
      </c>
      <c r="F179" s="4"/>
      <c r="G179" s="4"/>
      <c r="H179" s="4"/>
      <c r="I179" s="4">
        <v>599.45</v>
      </c>
      <c r="J179" s="4">
        <v>1271.59</v>
      </c>
      <c r="K179" s="4">
        <v>1117.43</v>
      </c>
      <c r="L179" s="4"/>
      <c r="M179" s="6">
        <f t="shared" si="16"/>
        <v>0</v>
      </c>
      <c r="N179" s="7" t="s">
        <v>25</v>
      </c>
    </row>
    <row r="180" spans="1:14" s="7" customFormat="1" ht="30" customHeight="1">
      <c r="A180" s="8" t="s">
        <v>196</v>
      </c>
      <c r="B180" s="3">
        <v>2220199</v>
      </c>
      <c r="C180" s="11">
        <v>57.83</v>
      </c>
      <c r="D180" s="14">
        <v>6</v>
      </c>
      <c r="E180" s="12">
        <f aca="true" t="shared" si="17" ref="E180:E190">SUM(F180:L180)</f>
        <v>51.83</v>
      </c>
      <c r="F180" s="4">
        <v>5</v>
      </c>
      <c r="G180" s="4">
        <v>7</v>
      </c>
      <c r="H180" s="4">
        <v>10</v>
      </c>
      <c r="I180" s="4">
        <v>8</v>
      </c>
      <c r="J180" s="4">
        <v>13.83</v>
      </c>
      <c r="K180" s="4">
        <v>8</v>
      </c>
      <c r="L180" s="4"/>
      <c r="M180" s="6">
        <f aca="true" t="shared" si="18" ref="M180:M190">C180-D180-E180</f>
        <v>0</v>
      </c>
      <c r="N180" s="7" t="s">
        <v>25</v>
      </c>
    </row>
    <row r="181" spans="1:14" s="7" customFormat="1" ht="30" customHeight="1">
      <c r="A181" s="8" t="s">
        <v>197</v>
      </c>
      <c r="B181" s="3">
        <v>214</v>
      </c>
      <c r="C181" s="11">
        <v>15886</v>
      </c>
      <c r="D181" s="14">
        <v>13663.5</v>
      </c>
      <c r="E181" s="12">
        <f t="shared" si="17"/>
        <v>2222.5</v>
      </c>
      <c r="F181" s="4"/>
      <c r="G181" s="4"/>
      <c r="H181" s="4">
        <v>100</v>
      </c>
      <c r="I181" s="4">
        <v>303.5</v>
      </c>
      <c r="J181" s="4">
        <v>891</v>
      </c>
      <c r="K181" s="4">
        <v>682</v>
      </c>
      <c r="L181" s="4">
        <v>246</v>
      </c>
      <c r="M181" s="6">
        <f t="shared" si="18"/>
        <v>0</v>
      </c>
      <c r="N181" s="7" t="s">
        <v>25</v>
      </c>
    </row>
    <row r="182" spans="1:14" s="7" customFormat="1" ht="30" customHeight="1">
      <c r="A182" s="8" t="s">
        <v>198</v>
      </c>
      <c r="B182" s="3">
        <v>2140601</v>
      </c>
      <c r="C182" s="11">
        <v>315</v>
      </c>
      <c r="D182" s="14">
        <v>188</v>
      </c>
      <c r="E182" s="12">
        <f t="shared" si="17"/>
        <v>127</v>
      </c>
      <c r="F182" s="4"/>
      <c r="G182" s="4"/>
      <c r="H182" s="4"/>
      <c r="I182" s="4">
        <v>42.4</v>
      </c>
      <c r="J182" s="4">
        <v>70.6</v>
      </c>
      <c r="K182" s="4">
        <v>14</v>
      </c>
      <c r="L182" s="4"/>
      <c r="M182" s="6">
        <f t="shared" si="18"/>
        <v>0</v>
      </c>
      <c r="N182" s="7" t="s">
        <v>25</v>
      </c>
    </row>
    <row r="183" spans="1:14" s="7" customFormat="1" ht="30" customHeight="1">
      <c r="A183" s="8" t="s">
        <v>199</v>
      </c>
      <c r="B183" s="3" t="s">
        <v>24</v>
      </c>
      <c r="C183" s="11">
        <v>861</v>
      </c>
      <c r="D183" s="14">
        <v>302</v>
      </c>
      <c r="E183" s="12">
        <f t="shared" si="17"/>
        <v>559</v>
      </c>
      <c r="F183" s="4">
        <v>118</v>
      </c>
      <c r="G183" s="4">
        <v>32</v>
      </c>
      <c r="H183" s="4">
        <v>72</v>
      </c>
      <c r="I183" s="4">
        <v>89</v>
      </c>
      <c r="J183" s="4">
        <v>163</v>
      </c>
      <c r="K183" s="4">
        <v>85</v>
      </c>
      <c r="L183" s="4"/>
      <c r="M183" s="6">
        <f t="shared" si="18"/>
        <v>0</v>
      </c>
      <c r="N183" s="7" t="s">
        <v>25</v>
      </c>
    </row>
    <row r="184" spans="1:14" s="7" customFormat="1" ht="30" customHeight="1">
      <c r="A184" s="8" t="s">
        <v>200</v>
      </c>
      <c r="B184" s="3">
        <v>2130205</v>
      </c>
      <c r="C184" s="11">
        <v>1915.96</v>
      </c>
      <c r="D184" s="14"/>
      <c r="E184" s="12">
        <f t="shared" si="17"/>
        <v>1915.96</v>
      </c>
      <c r="F184" s="4">
        <v>40</v>
      </c>
      <c r="G184" s="4"/>
      <c r="H184" s="4">
        <v>155.85</v>
      </c>
      <c r="I184" s="4">
        <v>80</v>
      </c>
      <c r="J184" s="4">
        <v>428.28</v>
      </c>
      <c r="K184" s="4">
        <v>1211.83</v>
      </c>
      <c r="L184" s="4"/>
      <c r="M184" s="6">
        <f t="shared" si="18"/>
        <v>0</v>
      </c>
      <c r="N184" s="7" t="s">
        <v>25</v>
      </c>
    </row>
    <row r="185" spans="1:14" s="7" customFormat="1" ht="30" customHeight="1">
      <c r="A185" s="8" t="s">
        <v>201</v>
      </c>
      <c r="B185" s="3">
        <v>2070199</v>
      </c>
      <c r="C185" s="11">
        <v>74</v>
      </c>
      <c r="D185" s="14">
        <v>74</v>
      </c>
      <c r="E185" s="12">
        <f t="shared" si="17"/>
        <v>0</v>
      </c>
      <c r="F185" s="4"/>
      <c r="G185" s="4"/>
      <c r="H185" s="4"/>
      <c r="I185" s="4"/>
      <c r="J185" s="4"/>
      <c r="K185" s="4"/>
      <c r="L185" s="4"/>
      <c r="M185" s="6">
        <f t="shared" si="18"/>
        <v>0</v>
      </c>
      <c r="N185" s="7" t="s">
        <v>25</v>
      </c>
    </row>
    <row r="186" spans="1:14" s="7" customFormat="1" ht="30" customHeight="1">
      <c r="A186" s="8" t="s">
        <v>202</v>
      </c>
      <c r="B186" s="3">
        <v>2130108</v>
      </c>
      <c r="C186" s="11">
        <v>45</v>
      </c>
      <c r="D186" s="14">
        <v>25</v>
      </c>
      <c r="E186" s="12">
        <f t="shared" si="17"/>
        <v>20</v>
      </c>
      <c r="F186" s="4"/>
      <c r="G186" s="4"/>
      <c r="H186" s="4"/>
      <c r="I186" s="4">
        <v>20</v>
      </c>
      <c r="J186" s="4"/>
      <c r="K186" s="4"/>
      <c r="L186" s="4"/>
      <c r="M186" s="6">
        <f t="shared" si="18"/>
        <v>0</v>
      </c>
      <c r="N186" s="7" t="s">
        <v>25</v>
      </c>
    </row>
    <row r="187" spans="1:14" s="7" customFormat="1" ht="30" customHeight="1">
      <c r="A187" s="8" t="s">
        <v>203</v>
      </c>
      <c r="B187" s="3">
        <v>2299999</v>
      </c>
      <c r="C187" s="11">
        <v>70</v>
      </c>
      <c r="D187" s="14"/>
      <c r="E187" s="12">
        <f t="shared" si="17"/>
        <v>70</v>
      </c>
      <c r="F187" s="4"/>
      <c r="G187" s="4"/>
      <c r="H187" s="4">
        <v>70</v>
      </c>
      <c r="I187" s="4"/>
      <c r="J187" s="4"/>
      <c r="K187" s="4"/>
      <c r="L187" s="4"/>
      <c r="M187" s="6">
        <f t="shared" si="18"/>
        <v>0</v>
      </c>
      <c r="N187" s="7" t="s">
        <v>25</v>
      </c>
    </row>
    <row r="188" spans="1:14" s="7" customFormat="1" ht="30" customHeight="1">
      <c r="A188" s="8" t="s">
        <v>204</v>
      </c>
      <c r="B188" s="3">
        <v>1100312</v>
      </c>
      <c r="C188" s="11">
        <v>608</v>
      </c>
      <c r="D188" s="14">
        <v>58</v>
      </c>
      <c r="E188" s="12">
        <f t="shared" si="17"/>
        <v>550</v>
      </c>
      <c r="F188" s="4"/>
      <c r="G188" s="4"/>
      <c r="H188" s="4">
        <v>500</v>
      </c>
      <c r="I188" s="4"/>
      <c r="J188" s="4"/>
      <c r="K188" s="4">
        <v>50</v>
      </c>
      <c r="L188" s="4"/>
      <c r="M188" s="6">
        <f t="shared" si="18"/>
        <v>0</v>
      </c>
      <c r="N188" s="7" t="s">
        <v>25</v>
      </c>
    </row>
    <row r="189" spans="1:14" s="7" customFormat="1" ht="30" customHeight="1">
      <c r="A189" s="8" t="s">
        <v>205</v>
      </c>
      <c r="B189" s="3">
        <v>2070199</v>
      </c>
      <c r="C189" s="11">
        <v>190</v>
      </c>
      <c r="D189" s="14">
        <v>190</v>
      </c>
      <c r="E189" s="12">
        <f t="shared" si="17"/>
        <v>0</v>
      </c>
      <c r="F189" s="4"/>
      <c r="G189" s="4"/>
      <c r="H189" s="4"/>
      <c r="I189" s="4"/>
      <c r="J189" s="4"/>
      <c r="K189" s="4"/>
      <c r="L189" s="4"/>
      <c r="M189" s="6">
        <f t="shared" si="18"/>
        <v>0</v>
      </c>
      <c r="N189" s="7" t="s">
        <v>25</v>
      </c>
    </row>
    <row r="190" spans="1:14" s="7" customFormat="1" ht="30" customHeight="1">
      <c r="A190" s="8" t="s">
        <v>206</v>
      </c>
      <c r="B190" s="3">
        <v>2200111</v>
      </c>
      <c r="C190" s="11">
        <v>543</v>
      </c>
      <c r="D190" s="14">
        <v>423</v>
      </c>
      <c r="E190" s="12">
        <f t="shared" si="17"/>
        <v>120</v>
      </c>
      <c r="F190" s="4"/>
      <c r="G190" s="4"/>
      <c r="H190" s="4"/>
      <c r="I190" s="4"/>
      <c r="J190" s="4">
        <v>120</v>
      </c>
      <c r="K190" s="4"/>
      <c r="L190" s="4"/>
      <c r="M190" s="6">
        <f t="shared" si="18"/>
        <v>0</v>
      </c>
      <c r="N190" s="7" t="s">
        <v>25</v>
      </c>
    </row>
    <row r="191" spans="1:14" s="7" customFormat="1" ht="30" customHeight="1">
      <c r="A191" s="8" t="s">
        <v>291</v>
      </c>
      <c r="B191" s="3"/>
      <c r="C191" s="11">
        <v>46471</v>
      </c>
      <c r="D191" s="14"/>
      <c r="E191" s="12">
        <v>46471</v>
      </c>
      <c r="F191" s="4"/>
      <c r="G191" s="4"/>
      <c r="H191" s="4"/>
      <c r="I191" s="4"/>
      <c r="J191" s="4"/>
      <c r="K191" s="4"/>
      <c r="L191" s="4">
        <v>46471</v>
      </c>
      <c r="M191" s="6"/>
      <c r="N191" s="7" t="s">
        <v>25</v>
      </c>
    </row>
    <row r="192" spans="1:12" s="30" customFormat="1" ht="34.5" customHeight="1">
      <c r="A192" s="33" t="s">
        <v>290</v>
      </c>
      <c r="B192" s="34"/>
      <c r="C192" s="35">
        <f>SUM(C193:C268)</f>
        <v>81229.70439999997</v>
      </c>
      <c r="D192" s="35">
        <f aca="true" t="shared" si="19" ref="D192:L192">SUM(D193:D268)</f>
        <v>1469.77</v>
      </c>
      <c r="E192" s="35">
        <f t="shared" si="19"/>
        <v>79759.93439999998</v>
      </c>
      <c r="F192" s="35">
        <f t="shared" si="19"/>
        <v>12272.4424</v>
      </c>
      <c r="G192" s="35">
        <f t="shared" si="19"/>
        <v>9887.298599999998</v>
      </c>
      <c r="H192" s="35">
        <f t="shared" si="19"/>
        <v>5804.7252</v>
      </c>
      <c r="I192" s="35">
        <f t="shared" si="19"/>
        <v>13359.580399999999</v>
      </c>
      <c r="J192" s="35">
        <f t="shared" si="19"/>
        <v>19801.642600000006</v>
      </c>
      <c r="K192" s="35">
        <f t="shared" si="19"/>
        <v>17163.421800000004</v>
      </c>
      <c r="L192" s="35">
        <f t="shared" si="19"/>
        <v>1470.8234</v>
      </c>
    </row>
    <row r="193" spans="1:14" s="7" customFormat="1" ht="30" customHeight="1">
      <c r="A193" s="8" t="s">
        <v>207</v>
      </c>
      <c r="B193" s="3">
        <v>2130305</v>
      </c>
      <c r="C193" s="11">
        <v>200</v>
      </c>
      <c r="D193" s="14"/>
      <c r="E193" s="12">
        <f aca="true" t="shared" si="20" ref="E193:E224">SUM(F193:L193)</f>
        <v>200</v>
      </c>
      <c r="F193" s="4"/>
      <c r="G193" s="4">
        <v>10</v>
      </c>
      <c r="H193" s="4">
        <v>20</v>
      </c>
      <c r="I193" s="4">
        <v>50</v>
      </c>
      <c r="J193" s="4">
        <v>50</v>
      </c>
      <c r="K193" s="4">
        <v>60</v>
      </c>
      <c r="L193" s="4">
        <v>10</v>
      </c>
      <c r="M193" s="6">
        <f aca="true" t="shared" si="21" ref="M193:M238">C193-D193-E193</f>
        <v>0</v>
      </c>
      <c r="N193" s="7" t="s">
        <v>73</v>
      </c>
    </row>
    <row r="194" spans="1:14" s="7" customFormat="1" ht="30" customHeight="1">
      <c r="A194" s="8" t="s">
        <v>208</v>
      </c>
      <c r="B194" s="3">
        <v>2130314</v>
      </c>
      <c r="C194" s="11">
        <v>500</v>
      </c>
      <c r="D194" s="14">
        <v>80</v>
      </c>
      <c r="E194" s="12">
        <f t="shared" si="20"/>
        <v>420</v>
      </c>
      <c r="F194" s="4">
        <v>55</v>
      </c>
      <c r="G194" s="4">
        <v>55</v>
      </c>
      <c r="H194" s="4">
        <v>55</v>
      </c>
      <c r="I194" s="4">
        <v>70</v>
      </c>
      <c r="J194" s="4">
        <v>70</v>
      </c>
      <c r="K194" s="4">
        <v>80</v>
      </c>
      <c r="L194" s="4">
        <v>35</v>
      </c>
      <c r="M194" s="6">
        <f t="shared" si="21"/>
        <v>0</v>
      </c>
      <c r="N194" s="7" t="s">
        <v>73</v>
      </c>
    </row>
    <row r="195" spans="1:14" s="7" customFormat="1" ht="30" customHeight="1">
      <c r="A195" s="8" t="s">
        <v>209</v>
      </c>
      <c r="B195" s="3">
        <v>2130306</v>
      </c>
      <c r="C195" s="11">
        <v>297</v>
      </c>
      <c r="D195" s="14"/>
      <c r="E195" s="12">
        <f t="shared" si="20"/>
        <v>297</v>
      </c>
      <c r="F195" s="4"/>
      <c r="G195" s="4"/>
      <c r="H195" s="4"/>
      <c r="I195" s="4">
        <v>8</v>
      </c>
      <c r="J195" s="4">
        <v>289</v>
      </c>
      <c r="K195" s="4"/>
      <c r="L195" s="4"/>
      <c r="M195" s="6">
        <f t="shared" si="21"/>
        <v>0</v>
      </c>
      <c r="N195" s="7" t="s">
        <v>73</v>
      </c>
    </row>
    <row r="196" spans="1:14" s="7" customFormat="1" ht="30" customHeight="1">
      <c r="A196" s="8" t="s">
        <v>210</v>
      </c>
      <c r="B196" s="3">
        <v>2130306</v>
      </c>
      <c r="C196" s="11">
        <v>54.12</v>
      </c>
      <c r="D196" s="14"/>
      <c r="E196" s="12">
        <f t="shared" si="20"/>
        <v>54.120000000000005</v>
      </c>
      <c r="F196" s="4">
        <v>0.48</v>
      </c>
      <c r="G196" s="4">
        <v>5.04</v>
      </c>
      <c r="H196" s="4"/>
      <c r="I196" s="4">
        <v>2.76</v>
      </c>
      <c r="J196" s="4">
        <v>21.36</v>
      </c>
      <c r="K196" s="4">
        <v>15.48</v>
      </c>
      <c r="L196" s="4">
        <v>9</v>
      </c>
      <c r="M196" s="6">
        <f t="shared" si="21"/>
        <v>0</v>
      </c>
      <c r="N196" s="7" t="s">
        <v>73</v>
      </c>
    </row>
    <row r="197" spans="1:14" s="7" customFormat="1" ht="30" customHeight="1">
      <c r="A197" s="8" t="s">
        <v>211</v>
      </c>
      <c r="B197" s="3">
        <v>2130305</v>
      </c>
      <c r="C197" s="11">
        <v>50</v>
      </c>
      <c r="D197" s="14"/>
      <c r="E197" s="12">
        <f t="shared" si="20"/>
        <v>50</v>
      </c>
      <c r="F197" s="4"/>
      <c r="G197" s="4"/>
      <c r="H197" s="4"/>
      <c r="I197" s="4"/>
      <c r="J197" s="4">
        <v>18</v>
      </c>
      <c r="K197" s="4">
        <v>21</v>
      </c>
      <c r="L197" s="4">
        <v>11</v>
      </c>
      <c r="M197" s="6">
        <f t="shared" si="21"/>
        <v>0</v>
      </c>
      <c r="N197" s="7" t="s">
        <v>73</v>
      </c>
    </row>
    <row r="198" spans="1:14" s="7" customFormat="1" ht="30" customHeight="1">
      <c r="A198" s="8" t="s">
        <v>212</v>
      </c>
      <c r="B198" s="3">
        <v>2130305</v>
      </c>
      <c r="C198" s="11">
        <v>492.19</v>
      </c>
      <c r="D198" s="14"/>
      <c r="E198" s="12">
        <f t="shared" si="20"/>
        <v>492.19</v>
      </c>
      <c r="F198" s="4"/>
      <c r="G198" s="4"/>
      <c r="H198" s="4"/>
      <c r="I198" s="4"/>
      <c r="J198" s="4">
        <v>492.19</v>
      </c>
      <c r="K198" s="4"/>
      <c r="L198" s="4"/>
      <c r="M198" s="6">
        <f t="shared" si="21"/>
        <v>0</v>
      </c>
      <c r="N198" s="7" t="s">
        <v>73</v>
      </c>
    </row>
    <row r="199" spans="1:14" s="7" customFormat="1" ht="30" customHeight="1">
      <c r="A199" s="8" t="s">
        <v>213</v>
      </c>
      <c r="B199" s="3">
        <v>2130305</v>
      </c>
      <c r="C199" s="11">
        <v>365</v>
      </c>
      <c r="D199" s="14"/>
      <c r="E199" s="12">
        <f t="shared" si="20"/>
        <v>365</v>
      </c>
      <c r="F199" s="4"/>
      <c r="G199" s="4"/>
      <c r="H199" s="4"/>
      <c r="I199" s="4"/>
      <c r="J199" s="4"/>
      <c r="K199" s="4">
        <v>365</v>
      </c>
      <c r="L199" s="4"/>
      <c r="M199" s="6">
        <f t="shared" si="21"/>
        <v>0</v>
      </c>
      <c r="N199" s="7" t="s">
        <v>73</v>
      </c>
    </row>
    <row r="200" spans="1:14" s="7" customFormat="1" ht="30" customHeight="1">
      <c r="A200" s="8" t="s">
        <v>214</v>
      </c>
      <c r="B200" s="3">
        <v>2130306</v>
      </c>
      <c r="C200" s="11">
        <v>250</v>
      </c>
      <c r="D200" s="14">
        <v>32</v>
      </c>
      <c r="E200" s="12">
        <f t="shared" si="20"/>
        <v>218</v>
      </c>
      <c r="F200" s="4">
        <v>93</v>
      </c>
      <c r="G200" s="4">
        <v>73</v>
      </c>
      <c r="H200" s="4">
        <v>52</v>
      </c>
      <c r="I200" s="4"/>
      <c r="J200" s="4"/>
      <c r="K200" s="4"/>
      <c r="L200" s="4"/>
      <c r="M200" s="6">
        <f t="shared" si="21"/>
        <v>0</v>
      </c>
      <c r="N200" s="7" t="s">
        <v>73</v>
      </c>
    </row>
    <row r="201" spans="1:14" s="7" customFormat="1" ht="30" customHeight="1">
      <c r="A201" s="8" t="s">
        <v>215</v>
      </c>
      <c r="B201" s="3">
        <v>2130311</v>
      </c>
      <c r="C201" s="11">
        <v>21</v>
      </c>
      <c r="D201" s="14"/>
      <c r="E201" s="12">
        <f t="shared" si="20"/>
        <v>21</v>
      </c>
      <c r="F201" s="4">
        <v>1.5</v>
      </c>
      <c r="G201" s="4">
        <v>1.5</v>
      </c>
      <c r="H201" s="4">
        <v>1.5</v>
      </c>
      <c r="I201" s="4">
        <v>4.5</v>
      </c>
      <c r="J201" s="4">
        <v>4.5</v>
      </c>
      <c r="K201" s="4">
        <v>4.5</v>
      </c>
      <c r="L201" s="4">
        <v>3</v>
      </c>
      <c r="M201" s="6">
        <f t="shared" si="21"/>
        <v>0</v>
      </c>
      <c r="N201" s="7" t="s">
        <v>73</v>
      </c>
    </row>
    <row r="202" spans="1:14" s="7" customFormat="1" ht="30" customHeight="1">
      <c r="A202" s="8" t="s">
        <v>216</v>
      </c>
      <c r="B202" s="3">
        <v>2130399</v>
      </c>
      <c r="C202" s="11">
        <v>60</v>
      </c>
      <c r="D202" s="14"/>
      <c r="E202" s="12">
        <f t="shared" si="20"/>
        <v>60</v>
      </c>
      <c r="F202" s="4">
        <v>10</v>
      </c>
      <c r="G202" s="4">
        <v>10</v>
      </c>
      <c r="H202" s="4">
        <v>10</v>
      </c>
      <c r="I202" s="4"/>
      <c r="J202" s="4">
        <v>10</v>
      </c>
      <c r="K202" s="4">
        <v>10</v>
      </c>
      <c r="L202" s="4">
        <v>10</v>
      </c>
      <c r="M202" s="6">
        <f t="shared" si="21"/>
        <v>0</v>
      </c>
      <c r="N202" s="7" t="s">
        <v>73</v>
      </c>
    </row>
    <row r="203" spans="1:14" s="7" customFormat="1" ht="30" customHeight="1">
      <c r="A203" s="8" t="s">
        <v>217</v>
      </c>
      <c r="B203" s="3">
        <v>2130322</v>
      </c>
      <c r="C203" s="11">
        <v>40</v>
      </c>
      <c r="D203" s="14">
        <v>18</v>
      </c>
      <c r="E203" s="12">
        <f t="shared" si="20"/>
        <v>22</v>
      </c>
      <c r="F203" s="4">
        <v>8</v>
      </c>
      <c r="G203" s="4">
        <v>8</v>
      </c>
      <c r="H203" s="4">
        <v>6</v>
      </c>
      <c r="I203" s="4"/>
      <c r="J203" s="4"/>
      <c r="K203" s="4"/>
      <c r="L203" s="4"/>
      <c r="M203" s="6">
        <f t="shared" si="21"/>
        <v>0</v>
      </c>
      <c r="N203" s="7" t="s">
        <v>73</v>
      </c>
    </row>
    <row r="204" spans="1:14" s="7" customFormat="1" ht="30" customHeight="1">
      <c r="A204" s="8" t="s">
        <v>218</v>
      </c>
      <c r="B204" s="3">
        <v>2130305</v>
      </c>
      <c r="C204" s="11">
        <v>2398</v>
      </c>
      <c r="D204" s="14"/>
      <c r="E204" s="12">
        <f t="shared" si="20"/>
        <v>2398</v>
      </c>
      <c r="F204" s="4">
        <v>500</v>
      </c>
      <c r="G204" s="4"/>
      <c r="H204" s="4"/>
      <c r="I204" s="4">
        <v>1898</v>
      </c>
      <c r="J204" s="4"/>
      <c r="K204" s="4"/>
      <c r="L204" s="4"/>
      <c r="M204" s="6">
        <f t="shared" si="21"/>
        <v>0</v>
      </c>
      <c r="N204" s="7" t="s">
        <v>73</v>
      </c>
    </row>
    <row r="205" spans="1:14" s="7" customFormat="1" ht="30" customHeight="1">
      <c r="A205" s="8" t="s">
        <v>219</v>
      </c>
      <c r="B205" s="3">
        <v>2130305</v>
      </c>
      <c r="C205" s="11">
        <v>50</v>
      </c>
      <c r="D205" s="14"/>
      <c r="E205" s="12">
        <f t="shared" si="20"/>
        <v>50</v>
      </c>
      <c r="F205" s="4">
        <v>50</v>
      </c>
      <c r="G205" s="4"/>
      <c r="H205" s="4"/>
      <c r="I205" s="4"/>
      <c r="J205" s="4"/>
      <c r="K205" s="4"/>
      <c r="L205" s="4"/>
      <c r="M205" s="6">
        <f t="shared" si="21"/>
        <v>0</v>
      </c>
      <c r="N205" s="7" t="s">
        <v>73</v>
      </c>
    </row>
    <row r="206" spans="1:14" s="7" customFormat="1" ht="30" customHeight="1">
      <c r="A206" s="8" t="s">
        <v>220</v>
      </c>
      <c r="B206" s="3">
        <v>2130199</v>
      </c>
      <c r="C206" s="11">
        <v>200</v>
      </c>
      <c r="D206" s="14">
        <v>135</v>
      </c>
      <c r="E206" s="12">
        <f t="shared" si="20"/>
        <v>65</v>
      </c>
      <c r="F206" s="4">
        <v>5</v>
      </c>
      <c r="G206" s="4">
        <v>5</v>
      </c>
      <c r="H206" s="4">
        <v>5</v>
      </c>
      <c r="I206" s="4">
        <v>15</v>
      </c>
      <c r="J206" s="4">
        <v>15</v>
      </c>
      <c r="K206" s="4">
        <v>15</v>
      </c>
      <c r="L206" s="4">
        <v>5</v>
      </c>
      <c r="M206" s="6">
        <f t="shared" si="21"/>
        <v>0</v>
      </c>
      <c r="N206" s="7" t="s">
        <v>73</v>
      </c>
    </row>
    <row r="207" spans="1:14" s="7" customFormat="1" ht="30" customHeight="1">
      <c r="A207" s="8" t="s">
        <v>221</v>
      </c>
      <c r="B207" s="3">
        <v>2120804</v>
      </c>
      <c r="C207" s="11">
        <v>1510</v>
      </c>
      <c r="D207" s="14">
        <v>20</v>
      </c>
      <c r="E207" s="12">
        <f t="shared" si="20"/>
        <v>1490</v>
      </c>
      <c r="F207" s="4">
        <v>0</v>
      </c>
      <c r="G207" s="4">
        <v>0</v>
      </c>
      <c r="H207" s="4">
        <v>0</v>
      </c>
      <c r="I207" s="4">
        <v>163</v>
      </c>
      <c r="J207" s="4">
        <v>513</v>
      </c>
      <c r="K207" s="4">
        <v>646</v>
      </c>
      <c r="L207" s="4">
        <v>168</v>
      </c>
      <c r="M207" s="6">
        <f t="shared" si="21"/>
        <v>0</v>
      </c>
      <c r="N207" s="7" t="s">
        <v>73</v>
      </c>
    </row>
    <row r="208" spans="1:14" s="7" customFormat="1" ht="30" customHeight="1">
      <c r="A208" s="8" t="s">
        <v>222</v>
      </c>
      <c r="B208" s="3">
        <v>2130701</v>
      </c>
      <c r="C208" s="11">
        <v>1030</v>
      </c>
      <c r="D208" s="14"/>
      <c r="E208" s="12">
        <f t="shared" si="20"/>
        <v>1030</v>
      </c>
      <c r="F208" s="4">
        <v>100.06</v>
      </c>
      <c r="G208" s="4">
        <v>112.99</v>
      </c>
      <c r="H208" s="4">
        <v>111.3</v>
      </c>
      <c r="I208" s="4">
        <v>163.34</v>
      </c>
      <c r="J208" s="4">
        <v>238.28</v>
      </c>
      <c r="K208" s="4">
        <v>219.47</v>
      </c>
      <c r="L208" s="4">
        <v>84.56</v>
      </c>
      <c r="M208" s="6">
        <f t="shared" si="21"/>
        <v>0</v>
      </c>
      <c r="N208" s="7" t="s">
        <v>73</v>
      </c>
    </row>
    <row r="209" spans="1:14" s="7" customFormat="1" ht="30" customHeight="1">
      <c r="A209" s="8" t="s">
        <v>223</v>
      </c>
      <c r="B209" s="3">
        <v>2130108</v>
      </c>
      <c r="C209" s="11">
        <v>400</v>
      </c>
      <c r="D209" s="14">
        <v>75</v>
      </c>
      <c r="E209" s="12">
        <f t="shared" si="20"/>
        <v>325</v>
      </c>
      <c r="F209" s="4">
        <v>5</v>
      </c>
      <c r="G209" s="4">
        <v>30</v>
      </c>
      <c r="H209" s="4">
        <v>33</v>
      </c>
      <c r="I209" s="4">
        <v>59</v>
      </c>
      <c r="J209" s="4">
        <v>105</v>
      </c>
      <c r="K209" s="4">
        <v>71</v>
      </c>
      <c r="L209" s="4">
        <v>22</v>
      </c>
      <c r="M209" s="6">
        <f t="shared" si="21"/>
        <v>0</v>
      </c>
      <c r="N209" s="7" t="s">
        <v>73</v>
      </c>
    </row>
    <row r="210" spans="1:14" s="7" customFormat="1" ht="30" customHeight="1">
      <c r="A210" s="8" t="s">
        <v>224</v>
      </c>
      <c r="B210" s="3">
        <v>2120899</v>
      </c>
      <c r="C210" s="11">
        <v>485</v>
      </c>
      <c r="D210" s="14">
        <v>164</v>
      </c>
      <c r="E210" s="12">
        <f t="shared" si="20"/>
        <v>321</v>
      </c>
      <c r="F210" s="4">
        <v>1.5</v>
      </c>
      <c r="G210" s="4">
        <v>1.5</v>
      </c>
      <c r="H210" s="4">
        <v>4.5</v>
      </c>
      <c r="I210" s="4">
        <v>84.8</v>
      </c>
      <c r="J210" s="4">
        <v>110.5</v>
      </c>
      <c r="K210" s="4">
        <v>104.5</v>
      </c>
      <c r="L210" s="4">
        <v>13.7</v>
      </c>
      <c r="M210" s="6">
        <f t="shared" si="21"/>
        <v>0</v>
      </c>
      <c r="N210" s="7" t="s">
        <v>73</v>
      </c>
    </row>
    <row r="211" spans="1:14" s="7" customFormat="1" ht="30" customHeight="1">
      <c r="A211" s="8" t="s">
        <v>225</v>
      </c>
      <c r="B211" s="3">
        <v>2130799</v>
      </c>
      <c r="C211" s="11">
        <v>526</v>
      </c>
      <c r="D211" s="14"/>
      <c r="E211" s="12">
        <f t="shared" si="20"/>
        <v>526</v>
      </c>
      <c r="F211" s="4">
        <v>171</v>
      </c>
      <c r="G211" s="4">
        <v>85</v>
      </c>
      <c r="H211" s="4">
        <v>60</v>
      </c>
      <c r="I211" s="4">
        <v>47</v>
      </c>
      <c r="J211" s="4">
        <v>93</v>
      </c>
      <c r="K211" s="4">
        <v>65</v>
      </c>
      <c r="L211" s="4">
        <v>5</v>
      </c>
      <c r="M211" s="6">
        <f t="shared" si="21"/>
        <v>0</v>
      </c>
      <c r="N211" s="7" t="s">
        <v>73</v>
      </c>
    </row>
    <row r="212" spans="1:14" s="7" customFormat="1" ht="30" customHeight="1">
      <c r="A212" s="8" t="s">
        <v>226</v>
      </c>
      <c r="B212" s="3">
        <v>2010699</v>
      </c>
      <c r="C212" s="11">
        <v>300</v>
      </c>
      <c r="D212" s="14"/>
      <c r="E212" s="12">
        <f t="shared" si="20"/>
        <v>300</v>
      </c>
      <c r="F212" s="4">
        <v>10</v>
      </c>
      <c r="G212" s="4">
        <v>10</v>
      </c>
      <c r="H212" s="4">
        <v>15</v>
      </c>
      <c r="I212" s="4">
        <v>25</v>
      </c>
      <c r="J212" s="4">
        <v>140</v>
      </c>
      <c r="K212" s="4">
        <v>80</v>
      </c>
      <c r="L212" s="4">
        <v>20</v>
      </c>
      <c r="M212" s="6">
        <f t="shared" si="21"/>
        <v>0</v>
      </c>
      <c r="N212" s="7" t="s">
        <v>73</v>
      </c>
    </row>
    <row r="213" spans="1:14" s="7" customFormat="1" ht="30" customHeight="1">
      <c r="A213" s="8" t="s">
        <v>227</v>
      </c>
      <c r="B213" s="3">
        <v>2013299</v>
      </c>
      <c r="C213" s="11">
        <v>205.512</v>
      </c>
      <c r="D213" s="14">
        <v>41.77</v>
      </c>
      <c r="E213" s="12">
        <f t="shared" si="20"/>
        <v>163.74200000000002</v>
      </c>
      <c r="F213" s="4">
        <v>61.332</v>
      </c>
      <c r="G213" s="4">
        <v>64.152</v>
      </c>
      <c r="H213" s="4">
        <v>8.2</v>
      </c>
      <c r="I213" s="4">
        <v>10.644</v>
      </c>
      <c r="J213" s="4">
        <v>7.328</v>
      </c>
      <c r="K213" s="4">
        <v>9.494</v>
      </c>
      <c r="L213" s="4">
        <v>2.592</v>
      </c>
      <c r="M213" s="6">
        <f t="shared" si="21"/>
        <v>0</v>
      </c>
      <c r="N213" s="7" t="s">
        <v>73</v>
      </c>
    </row>
    <row r="214" spans="1:14" s="7" customFormat="1" ht="30" customHeight="1">
      <c r="A214" s="8" t="s">
        <v>228</v>
      </c>
      <c r="B214" s="3">
        <v>2013299</v>
      </c>
      <c r="C214" s="11">
        <v>130</v>
      </c>
      <c r="D214" s="14"/>
      <c r="E214" s="12">
        <f t="shared" si="20"/>
        <v>130</v>
      </c>
      <c r="F214" s="4">
        <v>20</v>
      </c>
      <c r="G214" s="4">
        <v>14</v>
      </c>
      <c r="H214" s="4">
        <v>8</v>
      </c>
      <c r="I214" s="4">
        <v>22</v>
      </c>
      <c r="J214" s="4">
        <v>32</v>
      </c>
      <c r="K214" s="4">
        <v>28</v>
      </c>
      <c r="L214" s="4">
        <v>6</v>
      </c>
      <c r="M214" s="6">
        <f t="shared" si="21"/>
        <v>0</v>
      </c>
      <c r="N214" s="7" t="s">
        <v>73</v>
      </c>
    </row>
    <row r="215" spans="1:14" s="7" customFormat="1" ht="30" customHeight="1">
      <c r="A215" s="8" t="s">
        <v>229</v>
      </c>
      <c r="B215" s="3">
        <v>2130152</v>
      </c>
      <c r="C215" s="11">
        <v>79.2</v>
      </c>
      <c r="D215" s="14"/>
      <c r="E215" s="12">
        <f t="shared" si="20"/>
        <v>79.19999999999999</v>
      </c>
      <c r="F215" s="4">
        <v>4.4</v>
      </c>
      <c r="G215" s="4">
        <v>16.5</v>
      </c>
      <c r="H215" s="4"/>
      <c r="I215" s="4">
        <v>26.4</v>
      </c>
      <c r="J215" s="4">
        <v>19.8</v>
      </c>
      <c r="K215" s="4">
        <v>8.8</v>
      </c>
      <c r="L215" s="4">
        <v>3.3</v>
      </c>
      <c r="M215" s="6">
        <f t="shared" si="21"/>
        <v>0</v>
      </c>
      <c r="N215" s="7" t="s">
        <v>73</v>
      </c>
    </row>
    <row r="216" spans="1:14" s="7" customFormat="1" ht="30" customHeight="1">
      <c r="A216" s="8" t="s">
        <v>230</v>
      </c>
      <c r="B216" s="3">
        <v>2040607</v>
      </c>
      <c r="C216" s="11">
        <v>243.9</v>
      </c>
      <c r="D216" s="14"/>
      <c r="E216" s="12">
        <f t="shared" si="20"/>
        <v>243.9</v>
      </c>
      <c r="F216" s="4">
        <v>51.3</v>
      </c>
      <c r="G216" s="4">
        <v>35.4</v>
      </c>
      <c r="H216" s="4">
        <v>12</v>
      </c>
      <c r="I216" s="4">
        <v>36.8</v>
      </c>
      <c r="J216" s="4">
        <v>54.4</v>
      </c>
      <c r="K216" s="4">
        <v>46.4</v>
      </c>
      <c r="L216" s="4">
        <v>7.6</v>
      </c>
      <c r="M216" s="6">
        <f t="shared" si="21"/>
        <v>0</v>
      </c>
      <c r="N216" s="7" t="s">
        <v>73</v>
      </c>
    </row>
    <row r="217" spans="1:14" s="7" customFormat="1" ht="30" customHeight="1">
      <c r="A217" s="8" t="s">
        <v>231</v>
      </c>
      <c r="B217" s="3">
        <v>2040217</v>
      </c>
      <c r="C217" s="11">
        <v>78</v>
      </c>
      <c r="D217" s="14"/>
      <c r="E217" s="12">
        <f t="shared" si="20"/>
        <v>78</v>
      </c>
      <c r="F217" s="4"/>
      <c r="G217" s="4"/>
      <c r="H217" s="4"/>
      <c r="I217" s="4"/>
      <c r="J217" s="4">
        <v>78</v>
      </c>
      <c r="K217" s="4"/>
      <c r="L217" s="4"/>
      <c r="M217" s="6">
        <f t="shared" si="21"/>
        <v>0</v>
      </c>
      <c r="N217" s="7" t="s">
        <v>73</v>
      </c>
    </row>
    <row r="218" spans="1:14" s="7" customFormat="1" ht="30" customHeight="1">
      <c r="A218" s="8" t="s">
        <v>232</v>
      </c>
      <c r="B218" s="3">
        <v>2050999</v>
      </c>
      <c r="C218" s="11">
        <v>1401</v>
      </c>
      <c r="D218" s="14"/>
      <c r="E218" s="12">
        <f t="shared" si="20"/>
        <v>1401</v>
      </c>
      <c r="F218" s="4">
        <v>180</v>
      </c>
      <c r="G218" s="4">
        <v>130</v>
      </c>
      <c r="H218" s="4">
        <v>70</v>
      </c>
      <c r="I218" s="4">
        <v>184</v>
      </c>
      <c r="J218" s="4">
        <v>445</v>
      </c>
      <c r="K218" s="4">
        <v>354</v>
      </c>
      <c r="L218" s="4">
        <v>38</v>
      </c>
      <c r="M218" s="6">
        <f t="shared" si="21"/>
        <v>0</v>
      </c>
      <c r="N218" s="7" t="s">
        <v>73</v>
      </c>
    </row>
    <row r="219" spans="1:14" s="7" customFormat="1" ht="30" customHeight="1">
      <c r="A219" s="8" t="s">
        <v>233</v>
      </c>
      <c r="B219" s="3">
        <v>2050202</v>
      </c>
      <c r="C219" s="11">
        <v>4540</v>
      </c>
      <c r="D219" s="14"/>
      <c r="E219" s="12">
        <f t="shared" si="20"/>
        <v>4540</v>
      </c>
      <c r="F219" s="4"/>
      <c r="G219" s="4"/>
      <c r="H219" s="4"/>
      <c r="I219" s="4">
        <v>733</v>
      </c>
      <c r="J219" s="4">
        <v>2230</v>
      </c>
      <c r="K219" s="4">
        <v>1528</v>
      </c>
      <c r="L219" s="4">
        <v>49</v>
      </c>
      <c r="M219" s="6">
        <f t="shared" si="21"/>
        <v>0</v>
      </c>
      <c r="N219" s="7" t="s">
        <v>73</v>
      </c>
    </row>
    <row r="220" spans="1:14" s="7" customFormat="1" ht="30" customHeight="1">
      <c r="A220" s="8" t="s">
        <v>234</v>
      </c>
      <c r="B220" s="3">
        <v>2050701</v>
      </c>
      <c r="C220" s="11">
        <v>100</v>
      </c>
      <c r="D220" s="14"/>
      <c r="E220" s="12">
        <f t="shared" si="20"/>
        <v>100</v>
      </c>
      <c r="F220" s="4"/>
      <c r="G220" s="4"/>
      <c r="H220" s="4"/>
      <c r="I220" s="4">
        <v>100</v>
      </c>
      <c r="J220" s="4"/>
      <c r="K220" s="4"/>
      <c r="L220" s="4"/>
      <c r="M220" s="6">
        <f t="shared" si="21"/>
        <v>0</v>
      </c>
      <c r="N220" s="7" t="s">
        <v>73</v>
      </c>
    </row>
    <row r="221" spans="1:14" s="7" customFormat="1" ht="30" customHeight="1">
      <c r="A221" s="8" t="s">
        <v>235</v>
      </c>
      <c r="B221" s="3">
        <v>20502</v>
      </c>
      <c r="C221" s="11">
        <v>357</v>
      </c>
      <c r="D221" s="14"/>
      <c r="E221" s="12">
        <f t="shared" si="20"/>
        <v>357</v>
      </c>
      <c r="F221" s="4">
        <v>14</v>
      </c>
      <c r="G221" s="4">
        <v>16</v>
      </c>
      <c r="H221" s="4">
        <v>22</v>
      </c>
      <c r="I221" s="4">
        <v>19</v>
      </c>
      <c r="J221" s="4">
        <v>118</v>
      </c>
      <c r="K221" s="4">
        <v>163</v>
      </c>
      <c r="L221" s="4">
        <v>5</v>
      </c>
      <c r="M221" s="6">
        <f t="shared" si="21"/>
        <v>0</v>
      </c>
      <c r="N221" s="7" t="s">
        <v>73</v>
      </c>
    </row>
    <row r="222" spans="1:14" s="7" customFormat="1" ht="30" customHeight="1">
      <c r="A222" s="8" t="s">
        <v>236</v>
      </c>
      <c r="B222" s="3">
        <v>2300312</v>
      </c>
      <c r="C222" s="11">
        <v>140</v>
      </c>
      <c r="D222" s="14"/>
      <c r="E222" s="12">
        <f t="shared" si="20"/>
        <v>140</v>
      </c>
      <c r="F222" s="4">
        <v>80</v>
      </c>
      <c r="G222" s="4">
        <v>60</v>
      </c>
      <c r="H222" s="4"/>
      <c r="I222" s="4"/>
      <c r="J222" s="4"/>
      <c r="K222" s="4"/>
      <c r="L222" s="4"/>
      <c r="M222" s="6">
        <f t="shared" si="21"/>
        <v>0</v>
      </c>
      <c r="N222" s="7" t="s">
        <v>73</v>
      </c>
    </row>
    <row r="223" spans="1:14" s="7" customFormat="1" ht="30" customHeight="1">
      <c r="A223" s="8" t="s">
        <v>237</v>
      </c>
      <c r="B223" s="3">
        <v>2120501</v>
      </c>
      <c r="C223" s="11">
        <v>1751</v>
      </c>
      <c r="D223" s="14"/>
      <c r="E223" s="12">
        <f t="shared" si="20"/>
        <v>1751</v>
      </c>
      <c r="F223" s="4">
        <v>1254</v>
      </c>
      <c r="G223" s="4">
        <v>299</v>
      </c>
      <c r="H223" s="4">
        <v>198</v>
      </c>
      <c r="I223" s="4"/>
      <c r="J223" s="4"/>
      <c r="K223" s="4"/>
      <c r="L223" s="4"/>
      <c r="M223" s="6">
        <f t="shared" si="21"/>
        <v>0</v>
      </c>
      <c r="N223" s="7" t="s">
        <v>73</v>
      </c>
    </row>
    <row r="224" spans="1:14" s="7" customFormat="1" ht="30" customHeight="1">
      <c r="A224" s="8" t="s">
        <v>238</v>
      </c>
      <c r="B224" s="3">
        <v>2120104</v>
      </c>
      <c r="C224" s="11">
        <v>752</v>
      </c>
      <c r="D224" s="14"/>
      <c r="E224" s="12">
        <f t="shared" si="20"/>
        <v>752</v>
      </c>
      <c r="F224" s="4">
        <v>504</v>
      </c>
      <c r="G224" s="4">
        <v>248</v>
      </c>
      <c r="H224" s="4"/>
      <c r="I224" s="4"/>
      <c r="J224" s="4"/>
      <c r="K224" s="4"/>
      <c r="L224" s="4"/>
      <c r="M224" s="6">
        <f t="shared" si="21"/>
        <v>0</v>
      </c>
      <c r="N224" s="7" t="s">
        <v>73</v>
      </c>
    </row>
    <row r="225" spans="1:14" s="7" customFormat="1" ht="30" customHeight="1">
      <c r="A225" s="8" t="s">
        <v>239</v>
      </c>
      <c r="B225" s="3">
        <v>2059999</v>
      </c>
      <c r="C225" s="11">
        <v>844</v>
      </c>
      <c r="D225" s="14"/>
      <c r="E225" s="12">
        <f aca="true" t="shared" si="22" ref="E225:E256">SUM(F225:L225)</f>
        <v>844</v>
      </c>
      <c r="F225" s="4">
        <v>126</v>
      </c>
      <c r="G225" s="4">
        <v>88</v>
      </c>
      <c r="H225" s="4">
        <v>58</v>
      </c>
      <c r="I225" s="4">
        <v>113</v>
      </c>
      <c r="J225" s="4">
        <v>232</v>
      </c>
      <c r="K225" s="4">
        <v>202</v>
      </c>
      <c r="L225" s="4">
        <v>25</v>
      </c>
      <c r="M225" s="6">
        <f t="shared" si="21"/>
        <v>0</v>
      </c>
      <c r="N225" s="7" t="s">
        <v>73</v>
      </c>
    </row>
    <row r="226" spans="1:14" s="7" customFormat="1" ht="30" customHeight="1">
      <c r="A226" s="8" t="s">
        <v>240</v>
      </c>
      <c r="B226" s="3">
        <v>2300299</v>
      </c>
      <c r="C226" s="11">
        <v>1750</v>
      </c>
      <c r="D226" s="14"/>
      <c r="E226" s="12">
        <f t="shared" si="22"/>
        <v>1750</v>
      </c>
      <c r="F226" s="4">
        <v>574</v>
      </c>
      <c r="G226" s="4">
        <v>1176</v>
      </c>
      <c r="H226" s="4"/>
      <c r="I226" s="4"/>
      <c r="J226" s="4"/>
      <c r="K226" s="4"/>
      <c r="L226" s="4"/>
      <c r="M226" s="6">
        <f t="shared" si="21"/>
        <v>0</v>
      </c>
      <c r="N226" s="7" t="s">
        <v>73</v>
      </c>
    </row>
    <row r="227" spans="1:14" s="7" customFormat="1" ht="30" customHeight="1">
      <c r="A227" s="8" t="s">
        <v>241</v>
      </c>
      <c r="B227" s="3">
        <v>2120899</v>
      </c>
      <c r="C227" s="11">
        <v>2000</v>
      </c>
      <c r="D227" s="14">
        <v>100</v>
      </c>
      <c r="E227" s="12">
        <f t="shared" si="22"/>
        <v>1900</v>
      </c>
      <c r="F227" s="4">
        <v>300</v>
      </c>
      <c r="G227" s="4">
        <v>300</v>
      </c>
      <c r="H227" s="4">
        <v>100</v>
      </c>
      <c r="I227" s="4">
        <v>400</v>
      </c>
      <c r="J227" s="4">
        <v>400</v>
      </c>
      <c r="K227" s="4">
        <v>400</v>
      </c>
      <c r="L227" s="4"/>
      <c r="M227" s="6">
        <f t="shared" si="21"/>
        <v>0</v>
      </c>
      <c r="N227" s="7" t="s">
        <v>73</v>
      </c>
    </row>
    <row r="228" spans="1:14" s="7" customFormat="1" ht="30" customHeight="1">
      <c r="A228" s="8" t="s">
        <v>242</v>
      </c>
      <c r="B228" s="3">
        <v>2120899</v>
      </c>
      <c r="C228" s="11">
        <v>1000</v>
      </c>
      <c r="D228" s="14">
        <v>40</v>
      </c>
      <c r="E228" s="12">
        <f t="shared" si="22"/>
        <v>960</v>
      </c>
      <c r="F228" s="4">
        <v>200</v>
      </c>
      <c r="G228" s="4">
        <v>100</v>
      </c>
      <c r="H228" s="4">
        <v>60</v>
      </c>
      <c r="I228" s="4">
        <v>200</v>
      </c>
      <c r="J228" s="4">
        <v>200</v>
      </c>
      <c r="K228" s="4">
        <v>200</v>
      </c>
      <c r="L228" s="4"/>
      <c r="M228" s="6">
        <f t="shared" si="21"/>
        <v>0</v>
      </c>
      <c r="N228" s="7" t="s">
        <v>73</v>
      </c>
    </row>
    <row r="229" spans="1:14" s="7" customFormat="1" ht="30" customHeight="1">
      <c r="A229" s="8" t="s">
        <v>243</v>
      </c>
      <c r="B229" s="3">
        <v>2120899</v>
      </c>
      <c r="C229" s="11">
        <v>500</v>
      </c>
      <c r="D229" s="14">
        <v>50</v>
      </c>
      <c r="E229" s="12">
        <f t="shared" si="22"/>
        <v>450</v>
      </c>
      <c r="F229" s="4">
        <v>150</v>
      </c>
      <c r="G229" s="4">
        <v>100</v>
      </c>
      <c r="H229" s="4">
        <v>50</v>
      </c>
      <c r="I229" s="4">
        <v>100</v>
      </c>
      <c r="J229" s="4"/>
      <c r="K229" s="4">
        <v>50</v>
      </c>
      <c r="L229" s="4"/>
      <c r="M229" s="6">
        <f t="shared" si="21"/>
        <v>0</v>
      </c>
      <c r="N229" s="7" t="s">
        <v>73</v>
      </c>
    </row>
    <row r="230" spans="1:14" s="7" customFormat="1" ht="30" customHeight="1">
      <c r="A230" s="8" t="s">
        <v>244</v>
      </c>
      <c r="B230" s="3">
        <v>2120899</v>
      </c>
      <c r="C230" s="11">
        <v>500</v>
      </c>
      <c r="D230" s="14">
        <v>120</v>
      </c>
      <c r="E230" s="12">
        <f t="shared" si="22"/>
        <v>380</v>
      </c>
      <c r="F230" s="4">
        <v>60</v>
      </c>
      <c r="G230" s="4">
        <v>60</v>
      </c>
      <c r="H230" s="4">
        <v>60</v>
      </c>
      <c r="I230" s="4">
        <v>60</v>
      </c>
      <c r="J230" s="4">
        <v>60</v>
      </c>
      <c r="K230" s="4">
        <v>20</v>
      </c>
      <c r="L230" s="4">
        <v>60</v>
      </c>
      <c r="M230" s="6">
        <f t="shared" si="21"/>
        <v>0</v>
      </c>
      <c r="N230" s="7" t="s">
        <v>73</v>
      </c>
    </row>
    <row r="231" spans="1:14" s="7" customFormat="1" ht="30" customHeight="1">
      <c r="A231" s="8" t="s">
        <v>245</v>
      </c>
      <c r="B231" s="3">
        <v>2110307</v>
      </c>
      <c r="C231" s="11">
        <v>600</v>
      </c>
      <c r="D231" s="14"/>
      <c r="E231" s="12">
        <f t="shared" si="22"/>
        <v>600</v>
      </c>
      <c r="F231" s="4"/>
      <c r="G231" s="4"/>
      <c r="H231" s="4"/>
      <c r="I231" s="4"/>
      <c r="J231" s="4"/>
      <c r="K231" s="4">
        <v>600</v>
      </c>
      <c r="L231" s="4"/>
      <c r="M231" s="6">
        <f t="shared" si="21"/>
        <v>0</v>
      </c>
      <c r="N231" s="7" t="s">
        <v>73</v>
      </c>
    </row>
    <row r="232" spans="1:14" s="7" customFormat="1" ht="30" customHeight="1">
      <c r="A232" s="8" t="s">
        <v>246</v>
      </c>
      <c r="B232" s="3">
        <v>2129999</v>
      </c>
      <c r="C232" s="11">
        <v>608</v>
      </c>
      <c r="D232" s="14"/>
      <c r="E232" s="12">
        <f t="shared" si="22"/>
        <v>608</v>
      </c>
      <c r="F232" s="4">
        <v>58</v>
      </c>
      <c r="G232" s="4">
        <v>258</v>
      </c>
      <c r="H232" s="4">
        <v>292</v>
      </c>
      <c r="I232" s="4"/>
      <c r="J232" s="4"/>
      <c r="K232" s="4"/>
      <c r="L232" s="4"/>
      <c r="M232" s="6">
        <f t="shared" si="21"/>
        <v>0</v>
      </c>
      <c r="N232" s="7" t="s">
        <v>73</v>
      </c>
    </row>
    <row r="233" spans="1:14" s="7" customFormat="1" ht="30" customHeight="1">
      <c r="A233" s="8" t="s">
        <v>247</v>
      </c>
      <c r="B233" s="3">
        <v>2120899</v>
      </c>
      <c r="C233" s="11">
        <v>1100</v>
      </c>
      <c r="D233" s="14"/>
      <c r="E233" s="12">
        <f t="shared" si="22"/>
        <v>1100</v>
      </c>
      <c r="F233" s="4">
        <v>200</v>
      </c>
      <c r="G233" s="4">
        <v>550</v>
      </c>
      <c r="H233" s="4">
        <v>350</v>
      </c>
      <c r="I233" s="4"/>
      <c r="J233" s="4"/>
      <c r="K233" s="4"/>
      <c r="L233" s="4"/>
      <c r="M233" s="6">
        <f t="shared" si="21"/>
        <v>0</v>
      </c>
      <c r="N233" s="7" t="s">
        <v>73</v>
      </c>
    </row>
    <row r="234" spans="1:14" s="7" customFormat="1" ht="30" customHeight="1">
      <c r="A234" s="8" t="s">
        <v>248</v>
      </c>
      <c r="B234" s="3">
        <v>2120899</v>
      </c>
      <c r="C234" s="11">
        <v>2000</v>
      </c>
      <c r="D234" s="14"/>
      <c r="E234" s="12">
        <f t="shared" si="22"/>
        <v>2000</v>
      </c>
      <c r="F234" s="4">
        <v>700</v>
      </c>
      <c r="G234" s="4">
        <v>400</v>
      </c>
      <c r="H234" s="4">
        <v>200</v>
      </c>
      <c r="I234" s="4">
        <v>400</v>
      </c>
      <c r="J234" s="4">
        <v>100</v>
      </c>
      <c r="K234" s="4">
        <v>200</v>
      </c>
      <c r="L234" s="4"/>
      <c r="M234" s="6">
        <f t="shared" si="21"/>
        <v>0</v>
      </c>
      <c r="N234" s="7" t="s">
        <v>73</v>
      </c>
    </row>
    <row r="235" spans="1:14" s="7" customFormat="1" ht="30" customHeight="1">
      <c r="A235" s="8" t="s">
        <v>249</v>
      </c>
      <c r="B235" s="3">
        <v>2160699</v>
      </c>
      <c r="C235" s="11">
        <v>400</v>
      </c>
      <c r="D235" s="14"/>
      <c r="E235" s="12">
        <f t="shared" si="22"/>
        <v>400</v>
      </c>
      <c r="F235" s="4">
        <v>40</v>
      </c>
      <c r="G235" s="4">
        <v>180</v>
      </c>
      <c r="H235" s="4">
        <v>20</v>
      </c>
      <c r="I235" s="4">
        <v>45</v>
      </c>
      <c r="J235" s="4">
        <v>80</v>
      </c>
      <c r="K235" s="4">
        <v>35</v>
      </c>
      <c r="L235" s="4"/>
      <c r="M235" s="6">
        <f t="shared" si="21"/>
        <v>0</v>
      </c>
      <c r="N235" s="7" t="s">
        <v>73</v>
      </c>
    </row>
    <row r="236" spans="1:14" s="7" customFormat="1" ht="30" customHeight="1">
      <c r="A236" s="8" t="s">
        <v>250</v>
      </c>
      <c r="B236" s="3">
        <v>2160699</v>
      </c>
      <c r="C236" s="11">
        <v>360</v>
      </c>
      <c r="D236" s="14"/>
      <c r="E236" s="12">
        <f t="shared" si="22"/>
        <v>360</v>
      </c>
      <c r="F236" s="4">
        <v>50</v>
      </c>
      <c r="G236" s="4">
        <v>50</v>
      </c>
      <c r="H236" s="4">
        <v>50</v>
      </c>
      <c r="I236" s="4">
        <v>80</v>
      </c>
      <c r="J236" s="4">
        <v>50</v>
      </c>
      <c r="K236" s="4">
        <v>80</v>
      </c>
      <c r="L236" s="4"/>
      <c r="M236" s="6">
        <f t="shared" si="21"/>
        <v>0</v>
      </c>
      <c r="N236" s="7" t="s">
        <v>73</v>
      </c>
    </row>
    <row r="237" spans="1:14" s="7" customFormat="1" ht="30" customHeight="1">
      <c r="A237" s="8" t="s">
        <v>251</v>
      </c>
      <c r="B237" s="3">
        <v>2120899</v>
      </c>
      <c r="C237" s="11">
        <v>330</v>
      </c>
      <c r="D237" s="14"/>
      <c r="E237" s="12">
        <f t="shared" si="22"/>
        <v>330</v>
      </c>
      <c r="F237" s="4">
        <v>60</v>
      </c>
      <c r="G237" s="4">
        <v>70</v>
      </c>
      <c r="H237" s="4">
        <v>15</v>
      </c>
      <c r="I237" s="4">
        <v>140</v>
      </c>
      <c r="J237" s="4">
        <v>30</v>
      </c>
      <c r="K237" s="4">
        <v>15</v>
      </c>
      <c r="L237" s="4"/>
      <c r="M237" s="6">
        <f t="shared" si="21"/>
        <v>0</v>
      </c>
      <c r="N237" s="7" t="s">
        <v>73</v>
      </c>
    </row>
    <row r="238" spans="1:14" s="7" customFormat="1" ht="30" customHeight="1">
      <c r="A238" s="8" t="s">
        <v>252</v>
      </c>
      <c r="B238" s="3">
        <v>2011008</v>
      </c>
      <c r="C238" s="11">
        <v>1500</v>
      </c>
      <c r="D238" s="14"/>
      <c r="E238" s="12">
        <f t="shared" si="22"/>
        <v>1500</v>
      </c>
      <c r="F238" s="4">
        <v>500</v>
      </c>
      <c r="G238" s="4">
        <v>500</v>
      </c>
      <c r="H238" s="4">
        <v>500</v>
      </c>
      <c r="I238" s="4"/>
      <c r="J238" s="4"/>
      <c r="K238" s="4"/>
      <c r="L238" s="4"/>
      <c r="M238" s="6">
        <f t="shared" si="21"/>
        <v>0</v>
      </c>
      <c r="N238" s="7" t="s">
        <v>73</v>
      </c>
    </row>
    <row r="239" spans="1:14" s="7" customFormat="1" ht="30" customHeight="1">
      <c r="A239" s="8" t="s">
        <v>253</v>
      </c>
      <c r="B239" s="3">
        <v>2100508</v>
      </c>
      <c r="C239" s="11">
        <v>15652</v>
      </c>
      <c r="D239" s="13">
        <v>0</v>
      </c>
      <c r="E239" s="12">
        <f t="shared" si="22"/>
        <v>15652</v>
      </c>
      <c r="F239" s="4">
        <v>1596</v>
      </c>
      <c r="G239" s="4">
        <v>1077</v>
      </c>
      <c r="H239" s="4">
        <v>864</v>
      </c>
      <c r="I239" s="4">
        <v>2433</v>
      </c>
      <c r="J239" s="4">
        <v>5253</v>
      </c>
      <c r="K239" s="4">
        <v>4217</v>
      </c>
      <c r="L239" s="4">
        <v>212</v>
      </c>
      <c r="M239" s="6"/>
      <c r="N239" s="7" t="s">
        <v>73</v>
      </c>
    </row>
    <row r="240" spans="1:14" s="7" customFormat="1" ht="30" customHeight="1">
      <c r="A240" s="8" t="s">
        <v>254</v>
      </c>
      <c r="B240" s="3">
        <v>2050303</v>
      </c>
      <c r="C240" s="11">
        <v>476</v>
      </c>
      <c r="D240" s="13">
        <v>476</v>
      </c>
      <c r="E240" s="12">
        <f t="shared" si="22"/>
        <v>0</v>
      </c>
      <c r="F240" s="4"/>
      <c r="G240" s="4"/>
      <c r="H240" s="4"/>
      <c r="I240" s="4"/>
      <c r="J240" s="4"/>
      <c r="K240" s="4"/>
      <c r="L240" s="4"/>
      <c r="M240" s="6">
        <f aca="true" t="shared" si="23" ref="M240:M268">C240-D240-E240</f>
        <v>0</v>
      </c>
      <c r="N240" s="7" t="s">
        <v>73</v>
      </c>
    </row>
    <row r="241" spans="1:14" s="7" customFormat="1" ht="30" customHeight="1">
      <c r="A241" s="8" t="s">
        <v>255</v>
      </c>
      <c r="B241" s="3">
        <v>2300399</v>
      </c>
      <c r="C241" s="11">
        <v>126</v>
      </c>
      <c r="D241" s="13">
        <v>0</v>
      </c>
      <c r="E241" s="12">
        <f t="shared" si="22"/>
        <v>126</v>
      </c>
      <c r="F241" s="4">
        <v>23</v>
      </c>
      <c r="G241" s="4">
        <v>17</v>
      </c>
      <c r="H241" s="4">
        <v>8</v>
      </c>
      <c r="I241" s="4">
        <v>22</v>
      </c>
      <c r="J241" s="4">
        <v>28</v>
      </c>
      <c r="K241" s="4">
        <v>24</v>
      </c>
      <c r="L241" s="4">
        <v>4</v>
      </c>
      <c r="M241" s="6">
        <f t="shared" si="23"/>
        <v>0</v>
      </c>
      <c r="N241" s="7" t="s">
        <v>73</v>
      </c>
    </row>
    <row r="242" spans="1:14" s="7" customFormat="1" ht="30" customHeight="1">
      <c r="A242" s="8" t="s">
        <v>256</v>
      </c>
      <c r="B242" s="3">
        <v>2300399</v>
      </c>
      <c r="C242" s="11">
        <v>140</v>
      </c>
      <c r="D242" s="13">
        <v>0</v>
      </c>
      <c r="E242" s="12">
        <f t="shared" si="22"/>
        <v>140</v>
      </c>
      <c r="F242" s="4">
        <v>12</v>
      </c>
      <c r="G242" s="4">
        <v>25</v>
      </c>
      <c r="H242" s="4">
        <v>13</v>
      </c>
      <c r="I242" s="4">
        <v>23</v>
      </c>
      <c r="J242" s="4">
        <v>28</v>
      </c>
      <c r="K242" s="4">
        <v>30</v>
      </c>
      <c r="L242" s="4">
        <v>9</v>
      </c>
      <c r="M242" s="6">
        <f t="shared" si="23"/>
        <v>0</v>
      </c>
      <c r="N242" s="7" t="s">
        <v>73</v>
      </c>
    </row>
    <row r="243" spans="1:14" s="7" customFormat="1" ht="30" customHeight="1">
      <c r="A243" s="8" t="s">
        <v>257</v>
      </c>
      <c r="B243" s="3">
        <v>2300399</v>
      </c>
      <c r="C243" s="11">
        <v>165.2</v>
      </c>
      <c r="D243" s="13">
        <v>0</v>
      </c>
      <c r="E243" s="12">
        <f t="shared" si="22"/>
        <v>165.2</v>
      </c>
      <c r="F243" s="4">
        <v>43.5</v>
      </c>
      <c r="G243" s="4">
        <v>21.7</v>
      </c>
      <c r="H243" s="4">
        <v>17.5</v>
      </c>
      <c r="I243" s="4">
        <v>43.5</v>
      </c>
      <c r="J243" s="4">
        <v>13</v>
      </c>
      <c r="K243" s="4">
        <v>13</v>
      </c>
      <c r="L243" s="4">
        <v>13</v>
      </c>
      <c r="M243" s="6">
        <f t="shared" si="23"/>
        <v>0</v>
      </c>
      <c r="N243" s="7" t="s">
        <v>73</v>
      </c>
    </row>
    <row r="244" spans="1:14" s="7" customFormat="1" ht="30" customHeight="1">
      <c r="A244" s="8" t="s">
        <v>258</v>
      </c>
      <c r="B244" s="3">
        <v>2300399</v>
      </c>
      <c r="C244" s="11">
        <v>35.5</v>
      </c>
      <c r="D244" s="13">
        <v>0</v>
      </c>
      <c r="E244" s="12">
        <f t="shared" si="22"/>
        <v>35.5</v>
      </c>
      <c r="F244" s="4">
        <v>4.5</v>
      </c>
      <c r="G244" s="4">
        <v>10.5</v>
      </c>
      <c r="H244" s="4">
        <v>3.5</v>
      </c>
      <c r="I244" s="4"/>
      <c r="J244" s="4">
        <v>14</v>
      </c>
      <c r="K244" s="4">
        <v>1.5</v>
      </c>
      <c r="L244" s="4">
        <v>1.5</v>
      </c>
      <c r="M244" s="6">
        <f t="shared" si="23"/>
        <v>0</v>
      </c>
      <c r="N244" s="7" t="s">
        <v>73</v>
      </c>
    </row>
    <row r="245" spans="1:14" s="7" customFormat="1" ht="30" customHeight="1">
      <c r="A245" s="8" t="s">
        <v>259</v>
      </c>
      <c r="B245" s="3">
        <v>2300399</v>
      </c>
      <c r="C245" s="11">
        <v>15963</v>
      </c>
      <c r="D245" s="13">
        <v>0</v>
      </c>
      <c r="E245" s="12">
        <f t="shared" si="22"/>
        <v>15963</v>
      </c>
      <c r="F245" s="4">
        <v>1069</v>
      </c>
      <c r="G245" s="4">
        <v>1163</v>
      </c>
      <c r="H245" s="4">
        <v>1003</v>
      </c>
      <c r="I245" s="4">
        <v>3141</v>
      </c>
      <c r="J245" s="4">
        <v>5078</v>
      </c>
      <c r="K245" s="4">
        <v>4191</v>
      </c>
      <c r="L245" s="4">
        <v>318</v>
      </c>
      <c r="M245" s="6">
        <f t="shared" si="23"/>
        <v>0</v>
      </c>
      <c r="N245" s="7" t="s">
        <v>73</v>
      </c>
    </row>
    <row r="246" spans="1:14" s="7" customFormat="1" ht="30" customHeight="1">
      <c r="A246" s="8" t="s">
        <v>260</v>
      </c>
      <c r="B246" s="3">
        <v>2300299</v>
      </c>
      <c r="C246" s="11">
        <v>305</v>
      </c>
      <c r="D246" s="13">
        <v>0</v>
      </c>
      <c r="E246" s="12">
        <f t="shared" si="22"/>
        <v>305</v>
      </c>
      <c r="F246" s="4">
        <v>93</v>
      </c>
      <c r="G246" s="4">
        <v>37</v>
      </c>
      <c r="H246" s="4">
        <v>21</v>
      </c>
      <c r="I246" s="4">
        <v>43</v>
      </c>
      <c r="J246" s="4">
        <v>62</v>
      </c>
      <c r="K246" s="4">
        <v>45</v>
      </c>
      <c r="L246" s="4">
        <v>4</v>
      </c>
      <c r="M246" s="6">
        <f t="shared" si="23"/>
        <v>0</v>
      </c>
      <c r="N246" s="7" t="s">
        <v>73</v>
      </c>
    </row>
    <row r="247" spans="1:14" s="7" customFormat="1" ht="30" customHeight="1">
      <c r="A247" s="8" t="s">
        <v>261</v>
      </c>
      <c r="B247" s="3">
        <v>2081105</v>
      </c>
      <c r="C247" s="11">
        <v>560.259</v>
      </c>
      <c r="D247" s="13">
        <v>0</v>
      </c>
      <c r="E247" s="12">
        <f t="shared" si="22"/>
        <v>560.259</v>
      </c>
      <c r="F247" s="4">
        <v>81.235</v>
      </c>
      <c r="G247" s="4">
        <v>159.124</v>
      </c>
      <c r="H247" s="4">
        <v>15.827</v>
      </c>
      <c r="I247" s="4">
        <v>153.342</v>
      </c>
      <c r="J247" s="4">
        <v>25.151</v>
      </c>
      <c r="K247" s="4">
        <v>121.233</v>
      </c>
      <c r="L247" s="4">
        <v>4.347</v>
      </c>
      <c r="M247" s="6">
        <f t="shared" si="23"/>
        <v>0</v>
      </c>
      <c r="N247" s="7" t="s">
        <v>73</v>
      </c>
    </row>
    <row r="248" spans="1:14" s="7" customFormat="1" ht="30" customHeight="1">
      <c r="A248" s="8" t="s">
        <v>262</v>
      </c>
      <c r="B248" s="3">
        <v>2300308</v>
      </c>
      <c r="C248" s="11">
        <v>699.1298</v>
      </c>
      <c r="D248" s="13">
        <v>0</v>
      </c>
      <c r="E248" s="12">
        <f t="shared" si="22"/>
        <v>699.1298</v>
      </c>
      <c r="F248" s="4">
        <v>266.1566</v>
      </c>
      <c r="G248" s="4">
        <v>199.6914</v>
      </c>
      <c r="H248" s="4">
        <v>233.2818</v>
      </c>
      <c r="I248" s="4"/>
      <c r="J248" s="4"/>
      <c r="K248" s="4"/>
      <c r="L248" s="4"/>
      <c r="M248" s="6">
        <f t="shared" si="23"/>
        <v>0</v>
      </c>
      <c r="N248" s="7" t="s">
        <v>73</v>
      </c>
    </row>
    <row r="249" spans="1:14" s="7" customFormat="1" ht="30" customHeight="1">
      <c r="A249" s="8" t="s">
        <v>263</v>
      </c>
      <c r="B249" s="3">
        <v>2101016</v>
      </c>
      <c r="C249" s="11">
        <v>16</v>
      </c>
      <c r="D249" s="13">
        <v>2</v>
      </c>
      <c r="E249" s="12">
        <f t="shared" si="22"/>
        <v>14</v>
      </c>
      <c r="F249" s="4">
        <v>2</v>
      </c>
      <c r="G249" s="4">
        <v>2</v>
      </c>
      <c r="H249" s="4">
        <v>2</v>
      </c>
      <c r="I249" s="4">
        <v>2</v>
      </c>
      <c r="J249" s="4">
        <v>2</v>
      </c>
      <c r="K249" s="4">
        <v>2</v>
      </c>
      <c r="L249" s="4">
        <v>2</v>
      </c>
      <c r="M249" s="6">
        <f t="shared" si="23"/>
        <v>0</v>
      </c>
      <c r="N249" s="7" t="s">
        <v>73</v>
      </c>
    </row>
    <row r="250" spans="1:14" s="7" customFormat="1" ht="30" customHeight="1">
      <c r="A250" s="8" t="s">
        <v>264</v>
      </c>
      <c r="B250" s="3">
        <v>2101099</v>
      </c>
      <c r="C250" s="11">
        <v>170</v>
      </c>
      <c r="D250" s="13">
        <v>50</v>
      </c>
      <c r="E250" s="12">
        <f t="shared" si="22"/>
        <v>120</v>
      </c>
      <c r="F250" s="4">
        <v>35</v>
      </c>
      <c r="G250" s="4">
        <v>24</v>
      </c>
      <c r="H250" s="4">
        <v>7</v>
      </c>
      <c r="I250" s="4">
        <v>19</v>
      </c>
      <c r="J250" s="4">
        <v>22</v>
      </c>
      <c r="K250" s="4">
        <v>10</v>
      </c>
      <c r="L250" s="4">
        <v>3</v>
      </c>
      <c r="M250" s="6">
        <f t="shared" si="23"/>
        <v>0</v>
      </c>
      <c r="N250" s="7" t="s">
        <v>73</v>
      </c>
    </row>
    <row r="251" spans="1:14" s="7" customFormat="1" ht="30" customHeight="1">
      <c r="A251" s="8" t="s">
        <v>265</v>
      </c>
      <c r="B251" s="3">
        <v>2300299</v>
      </c>
      <c r="C251" s="11">
        <v>1838</v>
      </c>
      <c r="D251" s="13">
        <v>0</v>
      </c>
      <c r="E251" s="12">
        <f t="shared" si="22"/>
        <v>1838</v>
      </c>
      <c r="F251" s="4">
        <v>722</v>
      </c>
      <c r="G251" s="4">
        <v>596</v>
      </c>
      <c r="H251" s="4">
        <v>520</v>
      </c>
      <c r="I251" s="4"/>
      <c r="J251" s="4"/>
      <c r="K251" s="4"/>
      <c r="L251" s="4"/>
      <c r="M251" s="6">
        <f t="shared" si="23"/>
        <v>0</v>
      </c>
      <c r="N251" s="7" t="s">
        <v>73</v>
      </c>
    </row>
    <row r="252" spans="1:14" s="7" customFormat="1" ht="30" customHeight="1">
      <c r="A252" s="8" t="s">
        <v>266</v>
      </c>
      <c r="B252" s="3">
        <v>2300299</v>
      </c>
      <c r="C252" s="11">
        <v>935</v>
      </c>
      <c r="D252" s="13">
        <v>0</v>
      </c>
      <c r="E252" s="12">
        <f t="shared" si="22"/>
        <v>935</v>
      </c>
      <c r="F252" s="4">
        <v>434</v>
      </c>
      <c r="G252" s="4">
        <v>261</v>
      </c>
      <c r="H252" s="4">
        <v>240</v>
      </c>
      <c r="I252" s="4"/>
      <c r="J252" s="4"/>
      <c r="K252" s="4"/>
      <c r="L252" s="4"/>
      <c r="M252" s="6">
        <f t="shared" si="23"/>
        <v>0</v>
      </c>
      <c r="N252" s="7" t="s">
        <v>73</v>
      </c>
    </row>
    <row r="253" spans="1:14" s="7" customFormat="1" ht="30" customHeight="1">
      <c r="A253" s="8" t="s">
        <v>267</v>
      </c>
      <c r="B253" s="3">
        <v>2100717</v>
      </c>
      <c r="C253" s="11">
        <v>1068.768</v>
      </c>
      <c r="D253" s="13">
        <v>0</v>
      </c>
      <c r="E253" s="12">
        <f t="shared" si="22"/>
        <v>1068.7679999999998</v>
      </c>
      <c r="F253" s="4"/>
      <c r="G253" s="4">
        <v>46.08</v>
      </c>
      <c r="H253" s="4"/>
      <c r="I253" s="4">
        <v>252.288</v>
      </c>
      <c r="J253" s="4">
        <v>426.24</v>
      </c>
      <c r="K253" s="4">
        <v>322.272</v>
      </c>
      <c r="L253" s="4">
        <v>21.888</v>
      </c>
      <c r="M253" s="6">
        <f t="shared" si="23"/>
        <v>0</v>
      </c>
      <c r="N253" s="7" t="s">
        <v>73</v>
      </c>
    </row>
    <row r="254" spans="1:14" s="7" customFormat="1" ht="30" customHeight="1">
      <c r="A254" s="8" t="s">
        <v>268</v>
      </c>
      <c r="B254" s="3">
        <v>2100799</v>
      </c>
      <c r="C254" s="11">
        <v>203.28</v>
      </c>
      <c r="D254" s="13">
        <v>0</v>
      </c>
      <c r="E254" s="12">
        <f t="shared" si="22"/>
        <v>203.28</v>
      </c>
      <c r="F254" s="4">
        <v>31.24</v>
      </c>
      <c r="G254" s="4">
        <v>18.2</v>
      </c>
      <c r="H254" s="4">
        <v>11.18</v>
      </c>
      <c r="I254" s="4">
        <v>25.98</v>
      </c>
      <c r="J254" s="4">
        <v>61.99</v>
      </c>
      <c r="K254" s="4">
        <v>52.76</v>
      </c>
      <c r="L254" s="4">
        <v>1.93</v>
      </c>
      <c r="M254" s="6">
        <f t="shared" si="23"/>
        <v>0</v>
      </c>
      <c r="N254" s="7" t="s">
        <v>73</v>
      </c>
    </row>
    <row r="255" spans="1:14" s="7" customFormat="1" ht="30" customHeight="1">
      <c r="A255" s="8" t="s">
        <v>269</v>
      </c>
      <c r="B255" s="3">
        <v>2300310</v>
      </c>
      <c r="C255" s="11">
        <v>1411.8</v>
      </c>
      <c r="D255" s="13">
        <v>0</v>
      </c>
      <c r="E255" s="12">
        <f t="shared" si="22"/>
        <v>1411.8</v>
      </c>
      <c r="F255" s="4">
        <v>103.05</v>
      </c>
      <c r="G255" s="4">
        <v>241.6</v>
      </c>
      <c r="H255" s="4">
        <v>45.8</v>
      </c>
      <c r="I255" s="4">
        <v>114.5</v>
      </c>
      <c r="J255" s="4">
        <v>297.7</v>
      </c>
      <c r="K255" s="4">
        <v>447.7</v>
      </c>
      <c r="L255" s="4">
        <v>161.45</v>
      </c>
      <c r="M255" s="6">
        <f t="shared" si="23"/>
        <v>0</v>
      </c>
      <c r="N255" s="7" t="s">
        <v>73</v>
      </c>
    </row>
    <row r="256" spans="1:14" s="7" customFormat="1" ht="30" customHeight="1">
      <c r="A256" s="8" t="s">
        <v>270</v>
      </c>
      <c r="B256" s="3">
        <v>2100399</v>
      </c>
      <c r="C256" s="11">
        <v>4253</v>
      </c>
      <c r="D256" s="13">
        <v>0</v>
      </c>
      <c r="E256" s="12">
        <f t="shared" si="22"/>
        <v>4253</v>
      </c>
      <c r="F256" s="4">
        <v>639</v>
      </c>
      <c r="G256" s="4">
        <v>423</v>
      </c>
      <c r="H256" s="4">
        <v>211</v>
      </c>
      <c r="I256" s="4">
        <v>630</v>
      </c>
      <c r="J256" s="4">
        <v>1283</v>
      </c>
      <c r="K256" s="4">
        <v>1019</v>
      </c>
      <c r="L256" s="4">
        <v>48</v>
      </c>
      <c r="M256" s="6">
        <f t="shared" si="23"/>
        <v>0</v>
      </c>
      <c r="N256" s="7" t="s">
        <v>73</v>
      </c>
    </row>
    <row r="257" spans="1:14" s="7" customFormat="1" ht="30" customHeight="1">
      <c r="A257" s="8" t="s">
        <v>271</v>
      </c>
      <c r="B257" s="3">
        <v>2100302</v>
      </c>
      <c r="C257" s="11">
        <v>278.28</v>
      </c>
      <c r="D257" s="13">
        <v>0</v>
      </c>
      <c r="E257" s="12">
        <f aca="true" t="shared" si="24" ref="E257:E268">SUM(F257:L257)</f>
        <v>278.28</v>
      </c>
      <c r="F257" s="4"/>
      <c r="G257" s="4"/>
      <c r="H257" s="4"/>
      <c r="I257" s="4">
        <v>61.56</v>
      </c>
      <c r="J257" s="4">
        <v>115.44</v>
      </c>
      <c r="K257" s="4">
        <v>98.16</v>
      </c>
      <c r="L257" s="4">
        <v>3.12</v>
      </c>
      <c r="M257" s="6">
        <f t="shared" si="23"/>
        <v>0</v>
      </c>
      <c r="N257" s="7" t="s">
        <v>73</v>
      </c>
    </row>
    <row r="258" spans="1:14" s="7" customFormat="1" ht="30" customHeight="1">
      <c r="A258" s="8" t="s">
        <v>272</v>
      </c>
      <c r="B258" s="3">
        <v>2100302</v>
      </c>
      <c r="C258" s="11">
        <v>376.1424</v>
      </c>
      <c r="D258" s="13">
        <v>0</v>
      </c>
      <c r="E258" s="12">
        <f t="shared" si="24"/>
        <v>376.14239999999995</v>
      </c>
      <c r="F258" s="4">
        <v>15.7536</v>
      </c>
      <c r="G258" s="4">
        <v>36.3024</v>
      </c>
      <c r="H258" s="4">
        <v>21.9072</v>
      </c>
      <c r="I258" s="4">
        <v>90.9696</v>
      </c>
      <c r="J258" s="4">
        <v>101.3952</v>
      </c>
      <c r="K258" s="4">
        <v>103.2048</v>
      </c>
      <c r="L258" s="4">
        <v>6.6096</v>
      </c>
      <c r="M258" s="6">
        <f t="shared" si="23"/>
        <v>0</v>
      </c>
      <c r="N258" s="7" t="s">
        <v>73</v>
      </c>
    </row>
    <row r="259" spans="1:14" s="7" customFormat="1" ht="30" customHeight="1">
      <c r="A259" s="8" t="s">
        <v>273</v>
      </c>
      <c r="B259" s="3">
        <v>2100717</v>
      </c>
      <c r="C259" s="11">
        <v>375.408</v>
      </c>
      <c r="D259" s="13">
        <v>0</v>
      </c>
      <c r="E259" s="12">
        <f t="shared" si="24"/>
        <v>375.408</v>
      </c>
      <c r="F259" s="4">
        <v>11.088</v>
      </c>
      <c r="G259" s="4">
        <v>38.952</v>
      </c>
      <c r="H259" s="4">
        <v>7.128</v>
      </c>
      <c r="I259" s="4">
        <v>208.476</v>
      </c>
      <c r="J259" s="4">
        <v>54.216</v>
      </c>
      <c r="K259" s="4">
        <v>41.292</v>
      </c>
      <c r="L259" s="4">
        <v>14.256</v>
      </c>
      <c r="M259" s="6">
        <f t="shared" si="23"/>
        <v>0</v>
      </c>
      <c r="N259" s="7" t="s">
        <v>73</v>
      </c>
    </row>
    <row r="260" spans="1:14" s="7" customFormat="1" ht="30" customHeight="1">
      <c r="A260" s="8" t="s">
        <v>274</v>
      </c>
      <c r="B260" s="3">
        <v>2081002</v>
      </c>
      <c r="C260" s="11">
        <v>399</v>
      </c>
      <c r="D260" s="13"/>
      <c r="E260" s="12">
        <f t="shared" si="24"/>
        <v>399</v>
      </c>
      <c r="F260" s="4">
        <v>256</v>
      </c>
      <c r="G260" s="4">
        <v>77</v>
      </c>
      <c r="H260" s="4">
        <v>66</v>
      </c>
      <c r="I260" s="4"/>
      <c r="J260" s="4"/>
      <c r="K260" s="4"/>
      <c r="L260" s="4"/>
      <c r="M260" s="6">
        <f t="shared" si="23"/>
        <v>0</v>
      </c>
      <c r="N260" s="7" t="s">
        <v>73</v>
      </c>
    </row>
    <row r="261" spans="1:14" s="7" customFormat="1" ht="30" customHeight="1">
      <c r="A261" s="8" t="s">
        <v>275</v>
      </c>
      <c r="B261" s="3">
        <v>2100799</v>
      </c>
      <c r="C261" s="11">
        <v>635.84</v>
      </c>
      <c r="D261" s="13"/>
      <c r="E261" s="12">
        <f t="shared" si="24"/>
        <v>635.84</v>
      </c>
      <c r="F261" s="4">
        <v>35.568</v>
      </c>
      <c r="G261" s="4">
        <v>105.48</v>
      </c>
      <c r="H261" s="4">
        <v>9.612</v>
      </c>
      <c r="I261" s="4">
        <v>406.952</v>
      </c>
      <c r="J261" s="4">
        <v>26.388</v>
      </c>
      <c r="K261" s="4">
        <v>21.384</v>
      </c>
      <c r="L261" s="4">
        <v>30.456</v>
      </c>
      <c r="M261" s="6">
        <f t="shared" si="23"/>
        <v>0</v>
      </c>
      <c r="N261" s="7" t="s">
        <v>73</v>
      </c>
    </row>
    <row r="262" spans="1:14" s="7" customFormat="1" ht="30" customHeight="1">
      <c r="A262" s="8" t="s">
        <v>276</v>
      </c>
      <c r="B262" s="3">
        <v>2100302</v>
      </c>
      <c r="C262" s="11">
        <v>700</v>
      </c>
      <c r="D262" s="13"/>
      <c r="E262" s="12">
        <f t="shared" si="24"/>
        <v>700</v>
      </c>
      <c r="F262" s="4"/>
      <c r="G262" s="4"/>
      <c r="H262" s="4"/>
      <c r="I262" s="4">
        <v>100</v>
      </c>
      <c r="J262" s="4">
        <v>200</v>
      </c>
      <c r="K262" s="4">
        <v>400</v>
      </c>
      <c r="L262" s="4"/>
      <c r="M262" s="6">
        <f t="shared" si="23"/>
        <v>0</v>
      </c>
      <c r="N262" s="7" t="s">
        <v>73</v>
      </c>
    </row>
    <row r="263" spans="1:14" s="7" customFormat="1" ht="30" customHeight="1">
      <c r="A263" s="8" t="s">
        <v>277</v>
      </c>
      <c r="B263" s="3">
        <v>2300308</v>
      </c>
      <c r="C263" s="11">
        <v>135</v>
      </c>
      <c r="D263" s="13">
        <v>66</v>
      </c>
      <c r="E263" s="12">
        <f t="shared" si="24"/>
        <v>69</v>
      </c>
      <c r="F263" s="4">
        <v>44</v>
      </c>
      <c r="G263" s="4">
        <v>3</v>
      </c>
      <c r="H263" s="4">
        <v>2</v>
      </c>
      <c r="I263" s="4">
        <v>7</v>
      </c>
      <c r="J263" s="4">
        <v>11</v>
      </c>
      <c r="K263" s="4"/>
      <c r="L263" s="4">
        <v>2</v>
      </c>
      <c r="M263" s="6">
        <f t="shared" si="23"/>
        <v>0</v>
      </c>
      <c r="N263" s="7" t="s">
        <v>73</v>
      </c>
    </row>
    <row r="264" spans="1:14" s="7" customFormat="1" ht="30" customHeight="1">
      <c r="A264" s="8" t="s">
        <v>278</v>
      </c>
      <c r="B264" s="3">
        <v>2100717</v>
      </c>
      <c r="C264" s="11">
        <v>134.31</v>
      </c>
      <c r="D264" s="13"/>
      <c r="E264" s="12">
        <f t="shared" si="24"/>
        <v>134.31</v>
      </c>
      <c r="F264" s="4">
        <v>92.19</v>
      </c>
      <c r="G264" s="4">
        <v>17.34</v>
      </c>
      <c r="H264" s="4">
        <v>1.44</v>
      </c>
      <c r="I264" s="4">
        <v>12.3</v>
      </c>
      <c r="J264" s="4">
        <v>4.56</v>
      </c>
      <c r="K264" s="4">
        <v>2.58</v>
      </c>
      <c r="L264" s="4">
        <v>3.9</v>
      </c>
      <c r="M264" s="6">
        <f t="shared" si="23"/>
        <v>0</v>
      </c>
      <c r="N264" s="7" t="s">
        <v>73</v>
      </c>
    </row>
    <row r="265" spans="1:14" s="7" customFormat="1" ht="30" customHeight="1">
      <c r="A265" s="8" t="s">
        <v>279</v>
      </c>
      <c r="B265" s="3">
        <v>2100717</v>
      </c>
      <c r="C265" s="11">
        <v>525.7152</v>
      </c>
      <c r="D265" s="13">
        <v>0</v>
      </c>
      <c r="E265" s="12">
        <f t="shared" si="24"/>
        <v>525.7152000000001</v>
      </c>
      <c r="F265" s="4">
        <v>345.1392</v>
      </c>
      <c r="G265" s="4">
        <v>109.0368</v>
      </c>
      <c r="H265" s="4">
        <v>1.4592</v>
      </c>
      <c r="I265" s="4">
        <v>56.9088</v>
      </c>
      <c r="J265" s="4">
        <v>5.8944</v>
      </c>
      <c r="K265" s="4">
        <v>0.192</v>
      </c>
      <c r="L265" s="4">
        <v>7.0848</v>
      </c>
      <c r="M265" s="6">
        <f t="shared" si="23"/>
        <v>0</v>
      </c>
      <c r="N265" s="7" t="s">
        <v>73</v>
      </c>
    </row>
    <row r="266" spans="1:14" s="7" customFormat="1" ht="30" customHeight="1">
      <c r="A266" s="8" t="s">
        <v>280</v>
      </c>
      <c r="B266" s="3">
        <v>2200199</v>
      </c>
      <c r="C266" s="11">
        <v>44.15</v>
      </c>
      <c r="D266" s="14"/>
      <c r="E266" s="12">
        <f t="shared" si="24"/>
        <v>44.15</v>
      </c>
      <c r="F266" s="4"/>
      <c r="G266" s="4"/>
      <c r="H266" s="4">
        <v>16</v>
      </c>
      <c r="I266" s="4">
        <v>21</v>
      </c>
      <c r="J266" s="4"/>
      <c r="K266" s="4">
        <v>7.15</v>
      </c>
      <c r="L266" s="4"/>
      <c r="M266" s="6">
        <f t="shared" si="23"/>
        <v>0</v>
      </c>
      <c r="N266" s="7" t="s">
        <v>73</v>
      </c>
    </row>
    <row r="267" spans="1:14" s="7" customFormat="1" ht="30" customHeight="1">
      <c r="A267" s="8" t="s">
        <v>281</v>
      </c>
      <c r="B267" s="3">
        <v>2120802</v>
      </c>
      <c r="C267" s="11">
        <v>800</v>
      </c>
      <c r="D267" s="14"/>
      <c r="E267" s="12">
        <f t="shared" si="24"/>
        <v>799.9999999999999</v>
      </c>
      <c r="F267" s="4">
        <v>46.92</v>
      </c>
      <c r="G267" s="4">
        <v>56.21</v>
      </c>
      <c r="H267" s="4">
        <v>16.59</v>
      </c>
      <c r="I267" s="4">
        <v>173.07</v>
      </c>
      <c r="J267" s="4">
        <v>279.54</v>
      </c>
      <c r="K267" s="4">
        <v>221.14</v>
      </c>
      <c r="L267" s="4">
        <v>6.53</v>
      </c>
      <c r="M267" s="6">
        <f t="shared" si="23"/>
        <v>0</v>
      </c>
      <c r="N267" s="7" t="s">
        <v>73</v>
      </c>
    </row>
    <row r="268" spans="1:14" s="7" customFormat="1" ht="30" customHeight="1">
      <c r="A268" s="8" t="s">
        <v>282</v>
      </c>
      <c r="B268" s="3">
        <v>21211</v>
      </c>
      <c r="C268" s="11">
        <v>310</v>
      </c>
      <c r="D268" s="14"/>
      <c r="E268" s="12">
        <f t="shared" si="24"/>
        <v>310</v>
      </c>
      <c r="F268" s="4">
        <v>73.53</v>
      </c>
      <c r="G268" s="4"/>
      <c r="H268" s="4"/>
      <c r="I268" s="4">
        <v>58.49</v>
      </c>
      <c r="J268" s="4">
        <v>102.77</v>
      </c>
      <c r="K268" s="4">
        <v>75.21</v>
      </c>
      <c r="L268" s="4"/>
      <c r="M268" s="6">
        <f t="shared" si="23"/>
        <v>0</v>
      </c>
      <c r="N268" s="7" t="s">
        <v>73</v>
      </c>
    </row>
  </sheetData>
  <sheetProtection/>
  <autoFilter ref="A4:N268"/>
  <mergeCells count="12">
    <mergeCell ref="A1:L1"/>
    <mergeCell ref="A3:A4"/>
    <mergeCell ref="B3:B4"/>
    <mergeCell ref="C3:D3"/>
    <mergeCell ref="E3:E4"/>
    <mergeCell ref="F3:F4"/>
    <mergeCell ref="G3:G4"/>
    <mergeCell ref="H3:H4"/>
    <mergeCell ref="I3:I4"/>
    <mergeCell ref="J3:J4"/>
    <mergeCell ref="K3:K4"/>
    <mergeCell ref="L3:L4"/>
  </mergeCells>
  <printOptions horizontalCentered="1"/>
  <pageMargins left="0.35433070866141736" right="0.31496062992125984" top="0.3937007874015748" bottom="0.3937007874015748" header="0.31496062992125984" footer="0.31496062992125984"/>
  <pageSetup fitToHeight="0"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2017-01-24T08:23:40Z</cp:lastPrinted>
  <dcterms:created xsi:type="dcterms:W3CDTF">2006-09-13T11:21:51Z</dcterms:created>
  <dcterms:modified xsi:type="dcterms:W3CDTF">2017-01-24T08:38:38Z</dcterms:modified>
  <cp:category/>
  <cp:version/>
  <cp:contentType/>
  <cp:contentStatus/>
</cp:coreProperties>
</file>