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99" firstSheet="2" activeTab="5"/>
  </bookViews>
  <sheets>
    <sheet name="一、2019年本级执行" sheetId="1" r:id="rId1"/>
    <sheet name="收支执行总表（功能科目）" sheetId="2" r:id="rId2"/>
    <sheet name="收支执行总表（经济分类） (执行)" sheetId="3" r:id="rId3"/>
    <sheet name="支出明细表（基本支出）" sheetId="4" r:id="rId4"/>
    <sheet name="支出明细表（项目支出)" sheetId="5" r:id="rId5"/>
    <sheet name="“三公”经费预算表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21114" localSheetId="2">#REF!</definedName>
    <definedName name="_21114">#REF!</definedName>
    <definedName name="_Fill" localSheetId="2" hidden="1">'[2]eqpmad2'!#REF!</definedName>
    <definedName name="_Fill" hidden="1">'[2]eqpmad2'!#REF!</definedName>
    <definedName name="_Order1" hidden="1">255</definedName>
    <definedName name="_Order2" hidden="1">255</definedName>
    <definedName name="A" localSheetId="2">#REF!</definedName>
    <definedName name="A">#REF!</definedName>
    <definedName name="aa" localSheetId="2">#REF!</definedName>
    <definedName name="aa">#REF!</definedName>
    <definedName name="aiu_bottom" localSheetId="2">'[3]Financ. Overview'!#REF!</definedName>
    <definedName name="aiu_bottom">'[3]Financ. Overview'!#REF!</definedName>
    <definedName name="as">#N/A</definedName>
    <definedName name="data" localSheetId="2">#REF!</definedName>
    <definedName name="data">#REF!</definedName>
    <definedName name="database2" localSheetId="2">#REF!</definedName>
    <definedName name="database2">#REF!</definedName>
    <definedName name="database3" localSheetId="2">#REF!</definedName>
    <definedName name="database3">#REF!</definedName>
    <definedName name="dss" localSheetId="2" hidden="1">#REF!</definedName>
    <definedName name="dss" hidden="1">#REF!</definedName>
    <definedName name="E206." localSheetId="2">#REF!</definedName>
    <definedName name="E206.">#REF!</definedName>
    <definedName name="eee" localSheetId="2">#REF!</definedName>
    <definedName name="eee">#REF!</definedName>
    <definedName name="fff" localSheetId="2">#REF!</definedName>
    <definedName name="fff">#REF!</definedName>
    <definedName name="FRC">'[4]Main'!$C$9</definedName>
    <definedName name="gxxe2003">'[5]P1012001'!$A$6:$E$117</definedName>
    <definedName name="gxxe20032">'[5]P1012001'!$A$6:$E$117</definedName>
    <definedName name="hhhh" localSheetId="2">#REF!</definedName>
    <definedName name="hhhh">#REF!</definedName>
    <definedName name="hostfee">'[3]Financ. Overview'!$H$12</definedName>
    <definedName name="hraiu_bottom" localSheetId="2">'[3]Financ. Overview'!#REF!</definedName>
    <definedName name="hraiu_bottom">'[3]Financ. Overview'!#REF!</definedName>
    <definedName name="hvac" localSheetId="2">'[3]Financ. Overview'!#REF!</definedName>
    <definedName name="hvac">'[3]Financ. Overview'!#REF!</definedName>
    <definedName name="HWSheet">1</definedName>
    <definedName name="kkkk" localSheetId="2">#REF!</definedName>
    <definedName name="kkkk">#REF!</definedName>
    <definedName name="Module.Prix_SMC" localSheetId="1">'收支执行总表（功能科目）'!Module.Prix_SMC</definedName>
    <definedName name="Module.Prix_SMC">[0]!Module.Prix_SMC</definedName>
    <definedName name="OS" localSheetId="2">'[6]Open'!#REF!</definedName>
    <definedName name="OS">'[6]Open'!#REF!</definedName>
    <definedName name="PA7" localSheetId="2">'[7]SW-TEO'!#REF!</definedName>
    <definedName name="PA7">'[7]SW-TEO'!#REF!</definedName>
    <definedName name="PA8" localSheetId="2">'[7]SW-TEO'!#REF!</definedName>
    <definedName name="PA8">'[7]SW-TEO'!#REF!</definedName>
    <definedName name="PD1" localSheetId="2">'[7]SW-TEO'!#REF!</definedName>
    <definedName name="PD1">'[7]SW-TEO'!#REF!</definedName>
    <definedName name="PE12" localSheetId="2">'[7]SW-TEO'!#REF!</definedName>
    <definedName name="PE12">'[7]SW-TEO'!#REF!</definedName>
    <definedName name="PE13" localSheetId="2">'[7]SW-TEO'!#REF!</definedName>
    <definedName name="PE13">'[7]SW-TEO'!#REF!</definedName>
    <definedName name="PE6" localSheetId="2">'[7]SW-TEO'!#REF!</definedName>
    <definedName name="PE6">'[7]SW-TEO'!#REF!</definedName>
    <definedName name="PE7" localSheetId="2">'[7]SW-TEO'!#REF!</definedName>
    <definedName name="PE7">'[7]SW-TEO'!#REF!</definedName>
    <definedName name="PE8" localSheetId="2">'[7]SW-TEO'!#REF!</definedName>
    <definedName name="PE8">'[7]SW-TEO'!#REF!</definedName>
    <definedName name="PE9" localSheetId="2">'[7]SW-TEO'!#REF!</definedName>
    <definedName name="PE9">'[7]SW-TEO'!#REF!</definedName>
    <definedName name="PH1" localSheetId="2">'[7]SW-TEO'!#REF!</definedName>
    <definedName name="PH1">'[7]SW-TEO'!#REF!</definedName>
    <definedName name="PI1" localSheetId="2">'[7]SW-TEO'!#REF!</definedName>
    <definedName name="PI1">'[7]SW-TEO'!#REF!</definedName>
    <definedName name="PK1" localSheetId="2">'[7]SW-TEO'!#REF!</definedName>
    <definedName name="PK1">'[7]SW-TEO'!#REF!</definedName>
    <definedName name="PK3" localSheetId="2">'[7]SW-TEO'!#REF!</definedName>
    <definedName name="PK3">'[7]SW-TEO'!#REF!</definedName>
    <definedName name="pr_toolbox">'[3]Toolbox'!$A$3:$I$80</definedName>
    <definedName name="_xlnm.Print_Area" localSheetId="5">'“三公”经费预算表'!$B$1:$D$13</definedName>
    <definedName name="_xlnm.Print_Area" localSheetId="1">'收支执行总表（功能科目）'!$A$1:$F$43</definedName>
    <definedName name="_xlnm.Print_Area" localSheetId="2">'收支执行总表（经济分类） (执行)'!$A$1:$D$28</definedName>
    <definedName name="Print_Area_MI" localSheetId="2">#REF!</definedName>
    <definedName name="Print_Area_MI">#REF!</definedName>
    <definedName name="_xlnm.Print_Titles" localSheetId="5">'“三公”经费预算表'!$2:$9</definedName>
    <definedName name="_xlnm.Print_Titles" localSheetId="2">'收支执行总表（经济分类） (执行)'!$3:$6</definedName>
    <definedName name="_xlnm.Print_Titles" localSheetId="3">'支出明细表（基本支出）'!$3:$7</definedName>
    <definedName name="Prix_SMC" localSheetId="1">'收支执行总表（功能科目）'!Prix_SMC</definedName>
    <definedName name="Prix_SMC">[0]!Prix_SMC</definedName>
    <definedName name="rrrr" localSheetId="2">#REF!</definedName>
    <definedName name="rrrr">#REF!</definedName>
    <definedName name="s" localSheetId="2">#REF!</definedName>
    <definedName name="s">#REF!</definedName>
    <definedName name="s_c_list">'[8]Toolbox'!$A$7:$H$969</definedName>
    <definedName name="SCG" localSheetId="2">'[9]G.1R-Shou COP Gf'!#REF!</definedName>
    <definedName name="SCG">'[9]G.1R-Shou COP Gf'!#REF!</definedName>
    <definedName name="sdlfee">'[3]Financ. Overview'!$H$13</definedName>
    <definedName name="sfeggsafasfas" localSheetId="2">#REF!</definedName>
    <definedName name="sfeggsafasfas">#REF!</definedName>
    <definedName name="solar_ratio" localSheetId="1">'[10]POWER ASSUMPTIONS'!$H$7</definedName>
    <definedName name="solar_ratio">'[10]POWER ASSUMPTIONS'!$H$7</definedName>
    <definedName name="ss" localSheetId="2">#REF!</definedName>
    <definedName name="ss">#REF!</definedName>
    <definedName name="ss7fee">'[3]Financ. Overview'!$H$18</definedName>
    <definedName name="subsfee">'[3]Financ. Overview'!$H$14</definedName>
    <definedName name="toolbox">'[11]Toolbox'!$C$5:$T$1578</definedName>
    <definedName name="ttt" localSheetId="2">#REF!</definedName>
    <definedName name="ttt">#REF!</definedName>
    <definedName name="tttt" localSheetId="2">#REF!</definedName>
    <definedName name="tttt">#REF!</definedName>
    <definedName name="V5.1Fee">'[3]Financ. Overview'!$H$15</definedName>
    <definedName name="www" localSheetId="2">#REF!</definedName>
    <definedName name="www">#REF!</definedName>
    <definedName name="yyyy" localSheetId="2">#REF!</definedName>
    <definedName name="yyyy">#REF!</definedName>
    <definedName name="Z32_Cost_red" localSheetId="2">'[3]Financ. Overview'!#REF!</definedName>
    <definedName name="Z32_Cost_red">'[3]Financ. Overview'!#REF!</definedName>
    <definedName name="班级101" localSheetId="2">#REF!</definedName>
    <definedName name="班级101">#REF!</definedName>
    <definedName name="班级102">#REF!</definedName>
    <definedName name="班级103">#REF!</definedName>
    <definedName name="班级104">#REF!</definedName>
    <definedName name="班级105">#REF!</definedName>
    <definedName name="班级106">#REF!</definedName>
    <definedName name="班级107">#REF!</definedName>
    <definedName name="班级108">#REF!</definedName>
    <definedName name="班级109">#REF!</definedName>
    <definedName name="班级110">#REF!</definedName>
    <definedName name="班级111">#REF!</definedName>
    <definedName name="班级112">#REF!</definedName>
    <definedName name="班级113">#REF!</definedName>
    <definedName name="班级114">#REF!</definedName>
    <definedName name="班级115">#REF!</definedName>
    <definedName name="班级116">#REF!</definedName>
    <definedName name="班级117">#REF!</definedName>
    <definedName name="班级118">#REF!</definedName>
    <definedName name="班级201" localSheetId="2">#REF!</definedName>
    <definedName name="班级201">#REF!</definedName>
    <definedName name="班级202" localSheetId="2">#REF!</definedName>
    <definedName name="班级202">#REF!</definedName>
    <definedName name="班级203" localSheetId="2">#REF!</definedName>
    <definedName name="班级203">#REF!</definedName>
    <definedName name="班级204" localSheetId="2">#REF!</definedName>
    <definedName name="班级204">#REF!</definedName>
    <definedName name="班级205" localSheetId="2">#REF!</definedName>
    <definedName name="班级205">#REF!</definedName>
    <definedName name="班级206" localSheetId="2">#REF!</definedName>
    <definedName name="班级206">#REF!</definedName>
    <definedName name="班级207" localSheetId="2">#REF!</definedName>
    <definedName name="班级207">#REF!</definedName>
    <definedName name="班级208" localSheetId="2">#REF!</definedName>
    <definedName name="班级208">#REF!</definedName>
    <definedName name="班级209" localSheetId="2">#REF!</definedName>
    <definedName name="班级209">#REF!</definedName>
    <definedName name="班级210" localSheetId="2">#REF!</definedName>
    <definedName name="班级210">#REF!</definedName>
    <definedName name="班级211" localSheetId="2">#REF!</definedName>
    <definedName name="班级211">#REF!</definedName>
    <definedName name="班级212" localSheetId="2">#REF!</definedName>
    <definedName name="班级212">#REF!</definedName>
    <definedName name="班级213" localSheetId="2">#REF!</definedName>
    <definedName name="班级213">#REF!</definedName>
    <definedName name="班级214" localSheetId="2">#REF!</definedName>
    <definedName name="班级214">#REF!</definedName>
    <definedName name="班级215" localSheetId="2">#REF!</definedName>
    <definedName name="班级215">#REF!</definedName>
    <definedName name="班级216" localSheetId="2">#REF!</definedName>
    <definedName name="班级216">#REF!</definedName>
    <definedName name="班级217" localSheetId="2">#REF!</definedName>
    <definedName name="班级217">#REF!</definedName>
    <definedName name="班级218" localSheetId="2">#REF!</definedName>
    <definedName name="班级218">#REF!</definedName>
    <definedName name="班级219" localSheetId="2">#REF!</definedName>
    <definedName name="班级219">#REF!</definedName>
    <definedName name="班级301" localSheetId="2">#REF!</definedName>
    <definedName name="班级301">#REF!</definedName>
    <definedName name="班级302" localSheetId="2">#REF!</definedName>
    <definedName name="班级302">#REF!</definedName>
    <definedName name="班级303" localSheetId="2">#REF!</definedName>
    <definedName name="班级303">#REF!</definedName>
    <definedName name="班级304" localSheetId="2">#REF!</definedName>
    <definedName name="班级304">#REF!</definedName>
    <definedName name="班级305" localSheetId="2">#REF!</definedName>
    <definedName name="班级305">#REF!</definedName>
    <definedName name="班级306" localSheetId="2">#REF!</definedName>
    <definedName name="班级306">#REF!</definedName>
    <definedName name="班级307" localSheetId="2">#REF!</definedName>
    <definedName name="班级307">#REF!</definedName>
    <definedName name="班级308" localSheetId="2">#REF!</definedName>
    <definedName name="班级308">#REF!</definedName>
    <definedName name="班级309" localSheetId="2">#REF!</definedName>
    <definedName name="班级309">#REF!</definedName>
    <definedName name="班级310" localSheetId="2">#REF!</definedName>
    <definedName name="班级310">#REF!</definedName>
    <definedName name="班级311" localSheetId="2">#REF!</definedName>
    <definedName name="班级311">#REF!</definedName>
    <definedName name="班级312" localSheetId="2">#REF!</definedName>
    <definedName name="班级312">#REF!</definedName>
    <definedName name="班级313" localSheetId="2">#REF!</definedName>
    <definedName name="班级313">#REF!</definedName>
    <definedName name="班级314" localSheetId="2">#REF!</definedName>
    <definedName name="班级314">#REF!</definedName>
    <definedName name="班级315" localSheetId="2">#REF!</definedName>
    <definedName name="班级315">#REF!</definedName>
    <definedName name="班级316" localSheetId="2">#REF!</definedName>
    <definedName name="班级316">#REF!</definedName>
    <definedName name="班级317" localSheetId="2">#REF!</definedName>
    <definedName name="班级317">#REF!</definedName>
    <definedName name="班级318" localSheetId="2">#REF!</definedName>
    <definedName name="班级318">#REF!</definedName>
    <definedName name="班级319" localSheetId="2">#REF!</definedName>
    <definedName name="班级319">#REF!</definedName>
    <definedName name="班级320" localSheetId="2">#REF!</definedName>
    <definedName name="班级320">#REF!</definedName>
    <definedName name="本级标准收入2004年">'[12]本年收入合计'!$E$4:$E$184</definedName>
    <definedName name="拨款汇总_合计" localSheetId="1">SUM('[13]汇总'!#REF!)</definedName>
    <definedName name="拨款汇总_合计" localSheetId="2">SUM('[13]汇总'!#REF!)</definedName>
    <definedName name="拨款汇总_合计">SUM('[13]汇总'!#REF!)</definedName>
    <definedName name="财力" localSheetId="2">#REF!</definedName>
    <definedName name="财力">#REF!</definedName>
    <definedName name="财政供养人员增幅2004年">'[14]财政供养人员增幅'!$E$6</definedName>
    <definedName name="财政供养人员增幅2004年分县">'[14]财政供养人员增幅'!$E$4:$E$184</definedName>
    <definedName name="村级标准支出">'[15]村级支出'!$E$4:$E$184</definedName>
    <definedName name="大多数">'[16]XL4Poppy'!$A$15</definedName>
    <definedName name="大幅度" localSheetId="2">#REF!</definedName>
    <definedName name="大幅度">#REF!</definedName>
    <definedName name="地区名称" localSheetId="1">'[17]封面'!#REF!</definedName>
    <definedName name="地区名称" localSheetId="2">'[17]封面'!#REF!</definedName>
    <definedName name="地区名称">'[17]封面'!#REF!</definedName>
    <definedName name="第二产业分县2003年">'[18]GDP'!$G$4:$G$184</definedName>
    <definedName name="第二产业合计2003年">'[18]GDP'!$G$4</definedName>
    <definedName name="第三产业分县2003年">'[18]GDP'!$H$4:$H$184</definedName>
    <definedName name="第三产业合计2003年">'[18]GDP'!$H$4</definedName>
    <definedName name="耕地占用税分县2003年">'[19]一般预算收入'!$U$4:$U$184</definedName>
    <definedName name="耕地占用税合计2003年">'[19]一般预算收入'!$U$4</definedName>
    <definedName name="工商税收2004年">'[20]工商税收'!$S$4:$S$184</definedName>
    <definedName name="工商税收合计2004年">'[20]工商税收'!$S$4</definedName>
    <definedName name="公检法司部门编制数">'[21]公检法司编制'!$E$4:$E$184</definedName>
    <definedName name="公用标准支出">'[22]合计'!$E$4:$E$184</definedName>
    <definedName name="行政管理部门编制数">'[21]行政编制'!$E$4:$E$184</definedName>
    <definedName name="汇率" localSheetId="2">#REF!</definedName>
    <definedName name="汇率">#REF!</definedName>
    <definedName name="科目编码" localSheetId="1">'[23]编码'!$A$2:$A$145</definedName>
    <definedName name="科目编码">'[23]编码'!$A$2:$A$145</definedName>
    <definedName name="农业人口2003年">'[24]农业人口'!$E$4:$E$184</definedName>
    <definedName name="农业税分县2003年">'[19]一般预算收入'!$S$4:$S$184</definedName>
    <definedName name="农业税合计2003年">'[19]一般预算收入'!$S$4</definedName>
    <definedName name="农业特产税分县2003年">'[19]一般预算收入'!$T$4:$T$184</definedName>
    <definedName name="农业特产税合计2003年">'[19]一般预算收入'!$T$4</definedName>
    <definedName name="农业用地面积">'[25]农业用地'!$E$4:$E$184</definedName>
    <definedName name="契税分县2003年">'[19]一般预算收入'!$V$4:$V$184</definedName>
    <definedName name="契税合计2003年">'[19]一般预算收入'!$V$4</definedName>
    <definedName name="全额差额比例" localSheetId="2">'[26]C01-1'!#REF!</definedName>
    <definedName name="全额差额比例">'[26]C01-1'!#REF!</definedName>
    <definedName name="人员标准支出">'[27]人员支出'!$E$4:$E$184</definedName>
    <definedName name="生产列1" localSheetId="2">#REF!</definedName>
    <definedName name="生产列1">#REF!</definedName>
    <definedName name="生产列11" localSheetId="2">#REF!</definedName>
    <definedName name="生产列11">#REF!</definedName>
    <definedName name="生产列15" localSheetId="2">#REF!</definedName>
    <definedName name="生产列15">#REF!</definedName>
    <definedName name="生产列16" localSheetId="2">#REF!</definedName>
    <definedName name="生产列16">#REF!</definedName>
    <definedName name="生产列17" localSheetId="2">#REF!</definedName>
    <definedName name="生产列17">#REF!</definedName>
    <definedName name="生产列19" localSheetId="2">#REF!</definedName>
    <definedName name="生产列19">#REF!</definedName>
    <definedName name="生产列2" localSheetId="2">#REF!</definedName>
    <definedName name="生产列2">#REF!</definedName>
    <definedName name="生产列20" localSheetId="2">#REF!</definedName>
    <definedName name="生产列20">#REF!</definedName>
    <definedName name="生产列3" localSheetId="2">#REF!</definedName>
    <definedName name="生产列3">#REF!</definedName>
    <definedName name="生产列4" localSheetId="2">#REF!</definedName>
    <definedName name="生产列4">#REF!</definedName>
    <definedName name="生产列5" localSheetId="2">#REF!</definedName>
    <definedName name="生产列5">#REF!</definedName>
    <definedName name="生产列6" localSheetId="2">#REF!</definedName>
    <definedName name="生产列6">#REF!</definedName>
    <definedName name="生产列7" localSheetId="2">#REF!</definedName>
    <definedName name="生产列7">#REF!</definedName>
    <definedName name="生产列8" localSheetId="2">#REF!</definedName>
    <definedName name="生产列8">#REF!</definedName>
    <definedName name="生产列9" localSheetId="2">#REF!</definedName>
    <definedName name="生产列9">#REF!</definedName>
    <definedName name="生产期" localSheetId="2">#REF!</definedName>
    <definedName name="生产期">#REF!</definedName>
    <definedName name="生产期1" localSheetId="2">#REF!</definedName>
    <definedName name="生产期1">#REF!</definedName>
    <definedName name="生产期11" localSheetId="2">#REF!</definedName>
    <definedName name="生产期11">#REF!</definedName>
    <definedName name="生产期123" localSheetId="2">#REF!</definedName>
    <definedName name="生产期123">#REF!</definedName>
    <definedName name="生产期15" localSheetId="2">#REF!</definedName>
    <definedName name="生产期15">#REF!</definedName>
    <definedName name="生产期16" localSheetId="2">#REF!</definedName>
    <definedName name="生产期16">#REF!</definedName>
    <definedName name="生产期17" localSheetId="2">#REF!</definedName>
    <definedName name="生产期17">#REF!</definedName>
    <definedName name="生产期19" localSheetId="2">#REF!</definedName>
    <definedName name="生产期19">#REF!</definedName>
    <definedName name="生产期2" localSheetId="2">#REF!</definedName>
    <definedName name="生产期2">#REF!</definedName>
    <definedName name="生产期20" localSheetId="2">#REF!</definedName>
    <definedName name="生产期20">#REF!</definedName>
    <definedName name="生产期3" localSheetId="2">#REF!</definedName>
    <definedName name="生产期3">#REF!</definedName>
    <definedName name="生产期4" localSheetId="2">#REF!</definedName>
    <definedName name="生产期4">#REF!</definedName>
    <definedName name="生产期5" localSheetId="2">#REF!</definedName>
    <definedName name="生产期5">#REF!</definedName>
    <definedName name="生产期6" localSheetId="2">#REF!</definedName>
    <definedName name="生产期6">#REF!</definedName>
    <definedName name="生产期7" localSheetId="2">#REF!</definedName>
    <definedName name="生产期7">#REF!</definedName>
    <definedName name="生产期8" localSheetId="2">#REF!</definedName>
    <definedName name="生产期8">#REF!</definedName>
    <definedName name="生产期9" localSheetId="2">#REF!</definedName>
    <definedName name="生产期9">#REF!</definedName>
    <definedName name="事业发展支出">'[28]事业发展'!$E$4:$E$184</definedName>
    <definedName name="是" localSheetId="2">#REF!</definedName>
    <definedName name="是">#REF!</definedName>
    <definedName name="位次d" localSheetId="2">'[29]四月份月报'!#REF!</definedName>
    <definedName name="位次d">'[29]四月份月报'!#REF!</definedName>
    <definedName name="乡镇个数">'[30]行政区划'!$D$6:$D$184</definedName>
    <definedName name="性别">'[31]Sheet'!$D1="性别填写有误"</definedName>
    <definedName name="学历" localSheetId="1">'[32]基础编码'!$S$2:$S$9</definedName>
    <definedName name="学历">'[32]基础编码'!$S$2:$S$9</definedName>
    <definedName name="一般预算收入2002年">'[33]2002年一般预算收入'!$AC$4:$AC$184</definedName>
    <definedName name="一般预算收入2003年">'[19]一般预算收入'!$AD$4:$AD$184</definedName>
    <definedName name="一般预算收入合计2003年">'[19]一般预算收入'!$AC$4</definedName>
    <definedName name="支出">'[34]P1012001'!$A$6:$E$117</definedName>
    <definedName name="中国" localSheetId="2">#REF!</definedName>
    <definedName name="中国">#REF!</definedName>
    <definedName name="中小学生人数2003年">'[35]中小学生'!$E$4:$E$184</definedName>
    <definedName name="总人口2003年">'[36]总人口'!$E$4:$E$184</definedName>
    <definedName name="전" localSheetId="2">#REF!</definedName>
    <definedName name="전">#REF!</definedName>
    <definedName name="주택사업본부" localSheetId="2">#REF!</definedName>
    <definedName name="주택사업본부">#REF!</definedName>
    <definedName name="철구사업본부" localSheetId="2">#REF!</definedName>
    <definedName name="철구사업본부">#REF!</definedName>
    <definedName name="_21114" localSheetId="0">#REF!</definedName>
    <definedName name="A" localSheetId="0">#REF!</definedName>
    <definedName name="aa" localSheetId="0">#REF!</definedName>
    <definedName name="data" localSheetId="0">#REF!</definedName>
    <definedName name="database2" localSheetId="0">#REF!</definedName>
    <definedName name="database3" localSheetId="0">#REF!</definedName>
    <definedName name="dss" localSheetId="0" hidden="1">#REF!</definedName>
    <definedName name="E206." localSheetId="0">#REF!</definedName>
    <definedName name="eee" localSheetId="0">#REF!</definedName>
    <definedName name="fff" localSheetId="0">#REF!</definedName>
    <definedName name="hhhh" localSheetId="0">#REF!</definedName>
    <definedName name="kkkk" localSheetId="0">#REF!</definedName>
    <definedName name="Module.Prix_SMC" localSheetId="0">'一、2019年本级执行'!Module.Prix_SMC</definedName>
    <definedName name="_xlnm.Print_Area" localSheetId="0">'一、2019年本级执行'!$A$1:$M$40</definedName>
    <definedName name="Print_Area_MI" localSheetId="0">#REF!</definedName>
    <definedName name="Prix_SMC" localSheetId="0">'一、2019年本级执行'!Prix_SMC</definedName>
    <definedName name="rrrr" localSheetId="0">#REF!</definedName>
    <definedName name="s" localSheetId="0">#REF!</definedName>
    <definedName name="sfeggsafasfas" localSheetId="0">#REF!</definedName>
    <definedName name="solar_ratio" localSheetId="0">'[37]POWER ASSUMPTIONS'!$H$7</definedName>
    <definedName name="ss" localSheetId="0">#REF!</definedName>
    <definedName name="ttt" localSheetId="0">#REF!</definedName>
    <definedName name="tttt" localSheetId="0">#REF!</definedName>
    <definedName name="www" localSheetId="0">#REF!</definedName>
    <definedName name="yyyy" localSheetId="0">#REF!</definedName>
    <definedName name="班级101" localSheetId="0">#REF!</definedName>
    <definedName name="班级102" localSheetId="0">#REF!</definedName>
    <definedName name="班级103" localSheetId="0">#REF!</definedName>
    <definedName name="班级104" localSheetId="0">#REF!</definedName>
    <definedName name="班级105" localSheetId="0">#REF!</definedName>
    <definedName name="班级106" localSheetId="0">#REF!</definedName>
    <definedName name="班级107" localSheetId="0">#REF!</definedName>
    <definedName name="班级108" localSheetId="0">#REF!</definedName>
    <definedName name="班级109" localSheetId="0">#REF!</definedName>
    <definedName name="班级110" localSheetId="0">#REF!</definedName>
    <definedName name="班级111" localSheetId="0">#REF!</definedName>
    <definedName name="班级112" localSheetId="0">#REF!</definedName>
    <definedName name="班级113" localSheetId="0">#REF!</definedName>
    <definedName name="班级114" localSheetId="0">#REF!</definedName>
    <definedName name="班级115" localSheetId="0">#REF!</definedName>
    <definedName name="班级116" localSheetId="0">#REF!</definedName>
    <definedName name="班级117" localSheetId="0">#REF!</definedName>
    <definedName name="班级118" localSheetId="0">#REF!</definedName>
    <definedName name="班级201" localSheetId="0">#REF!</definedName>
    <definedName name="班级202" localSheetId="0">#REF!</definedName>
    <definedName name="班级203" localSheetId="0">#REF!</definedName>
    <definedName name="班级204" localSheetId="0">#REF!</definedName>
    <definedName name="班级205" localSheetId="0">#REF!</definedName>
    <definedName name="班级206" localSheetId="0">#REF!</definedName>
    <definedName name="班级207" localSheetId="0">#REF!</definedName>
    <definedName name="班级208" localSheetId="0">#REF!</definedName>
    <definedName name="班级209" localSheetId="0">#REF!</definedName>
    <definedName name="班级210" localSheetId="0">#REF!</definedName>
    <definedName name="班级211" localSheetId="0">#REF!</definedName>
    <definedName name="班级212" localSheetId="0">#REF!</definedName>
    <definedName name="班级213" localSheetId="0">#REF!</definedName>
    <definedName name="班级214" localSheetId="0">#REF!</definedName>
    <definedName name="班级215" localSheetId="0">#REF!</definedName>
    <definedName name="班级216" localSheetId="0">#REF!</definedName>
    <definedName name="班级217" localSheetId="0">#REF!</definedName>
    <definedName name="班级218" localSheetId="0">#REF!</definedName>
    <definedName name="班级219" localSheetId="0">#REF!</definedName>
    <definedName name="班级301" localSheetId="0">#REF!</definedName>
    <definedName name="班级302" localSheetId="0">#REF!</definedName>
    <definedName name="班级303" localSheetId="0">#REF!</definedName>
    <definedName name="班级304" localSheetId="0">#REF!</definedName>
    <definedName name="班级305" localSheetId="0">#REF!</definedName>
    <definedName name="班级306" localSheetId="0">#REF!</definedName>
    <definedName name="班级307" localSheetId="0">#REF!</definedName>
    <definedName name="班级308" localSheetId="0">#REF!</definedName>
    <definedName name="班级309" localSheetId="0">#REF!</definedName>
    <definedName name="班级310" localSheetId="0">#REF!</definedName>
    <definedName name="班级311" localSheetId="0">#REF!</definedName>
    <definedName name="班级312" localSheetId="0">#REF!</definedName>
    <definedName name="班级313" localSheetId="0">#REF!</definedName>
    <definedName name="班级314" localSheetId="0">#REF!</definedName>
    <definedName name="班级315" localSheetId="0">#REF!</definedName>
    <definedName name="班级316" localSheetId="0">#REF!</definedName>
    <definedName name="班级317" localSheetId="0">#REF!</definedName>
    <definedName name="班级318" localSheetId="0">#REF!</definedName>
    <definedName name="班级319" localSheetId="0">#REF!</definedName>
    <definedName name="班级320" localSheetId="0">#REF!</definedName>
    <definedName name="拨款汇总_合计" localSheetId="0">SUM('[38]汇总'!#REF!)</definedName>
    <definedName name="财力" localSheetId="0">#REF!</definedName>
    <definedName name="大多数" localSheetId="0">'[39]XL4Poppy'!$A$15</definedName>
    <definedName name="大幅度" localSheetId="0">#REF!</definedName>
    <definedName name="地区名称" localSheetId="0">'[40]封面'!#REF!</definedName>
    <definedName name="汇率" localSheetId="0">#REF!</definedName>
    <definedName name="科目编码" localSheetId="0">'[41]编码'!$A$2:$A$145</definedName>
    <definedName name="生产列1" localSheetId="0">#REF!</definedName>
    <definedName name="生产列11" localSheetId="0">#REF!</definedName>
    <definedName name="生产列15" localSheetId="0">#REF!</definedName>
    <definedName name="生产列16" localSheetId="0">#REF!</definedName>
    <definedName name="生产列17" localSheetId="0">#REF!</definedName>
    <definedName name="生产列19" localSheetId="0">#REF!</definedName>
    <definedName name="生产列2" localSheetId="0">#REF!</definedName>
    <definedName name="生产列20" localSheetId="0">#REF!</definedName>
    <definedName name="生产列3" localSheetId="0">#REF!</definedName>
    <definedName name="生产列4" localSheetId="0">#REF!</definedName>
    <definedName name="生产列5" localSheetId="0">#REF!</definedName>
    <definedName name="生产列6" localSheetId="0">#REF!</definedName>
    <definedName name="生产列7" localSheetId="0">#REF!</definedName>
    <definedName name="生产列8" localSheetId="0">#REF!</definedName>
    <definedName name="生产列9" localSheetId="0">#REF!</definedName>
    <definedName name="生产期" localSheetId="0">#REF!</definedName>
    <definedName name="生产期1" localSheetId="0">#REF!</definedName>
    <definedName name="生产期11" localSheetId="0">#REF!</definedName>
    <definedName name="生产期123" localSheetId="0">#REF!</definedName>
    <definedName name="生产期15" localSheetId="0">#REF!</definedName>
    <definedName name="生产期16" localSheetId="0">#REF!</definedName>
    <definedName name="生产期17" localSheetId="0">#REF!</definedName>
    <definedName name="生产期19" localSheetId="0">#REF!</definedName>
    <definedName name="生产期2" localSheetId="0">#REF!</definedName>
    <definedName name="生产期20" localSheetId="0">#REF!</definedName>
    <definedName name="生产期3" localSheetId="0">#REF!</definedName>
    <definedName name="生产期4" localSheetId="0">#REF!</definedName>
    <definedName name="生产期5" localSheetId="0">#REF!</definedName>
    <definedName name="生产期6" localSheetId="0">#REF!</definedName>
    <definedName name="生产期7" localSheetId="0">#REF!</definedName>
    <definedName name="生产期8" localSheetId="0">#REF!</definedName>
    <definedName name="生产期9" localSheetId="0">#REF!</definedName>
    <definedName name="是" localSheetId="0">#REF!</definedName>
    <definedName name="性别" localSheetId="0">'[42]Sheet'!$D1="性别填写有误"</definedName>
    <definedName name="学历" localSheetId="0">'[43]基础编码'!$S$2:$S$9</definedName>
    <definedName name="中国" localSheetId="0">#REF!</definedName>
    <definedName name="전" localSheetId="0">#REF!</definedName>
    <definedName name="주택사업본부" localSheetId="0">#REF!</definedName>
    <definedName name="철구사업본부" localSheetId="0">#REF!</definedName>
    <definedName name="Module.Prix_SMC" localSheetId="4">'支出明细表（项目支出)'!Module.Prix_SMC</definedName>
    <definedName name="_xlnm.Print_Titles" localSheetId="4">'支出明细表（项目支出)'!$2:$8</definedName>
    <definedName name="Prix_SMC" localSheetId="4">'支出明细表（项目支出)'!Prix_SMC</definedName>
    <definedName name="_xlnm._FilterDatabase" localSheetId="3" hidden="1">'支出明细表（基本支出）'!$A$7:$P$77</definedName>
    <definedName name="_xlnm._FilterDatabase" localSheetId="4" hidden="1">'支出明细表（项目支出)'!$A$8:$J$166</definedName>
  </definedNames>
  <calcPr fullCalcOnLoad="1"/>
</workbook>
</file>

<file path=xl/sharedStrings.xml><?xml version="1.0" encoding="utf-8"?>
<sst xmlns="http://schemas.openxmlformats.org/spreadsheetml/2006/main" count="782" uniqueCount="370">
  <si>
    <t>附件1</t>
  </si>
  <si>
    <t>第四部分 2019年汕头高新区管委会本级部门预算执行表</t>
  </si>
  <si>
    <t xml:space="preserve">一、2019年汕头高新区本级财政预算收支执行情况表 </t>
  </si>
  <si>
    <t>部门：汕头高新区管委会</t>
  </si>
  <si>
    <t>单位：万元</t>
  </si>
  <si>
    <t>收　　　　入</t>
  </si>
  <si>
    <t>2019年                预算</t>
  </si>
  <si>
    <t>2019年调整预算数</t>
  </si>
  <si>
    <t>2019年                      执行数</t>
  </si>
  <si>
    <t>执行进度%</t>
  </si>
  <si>
    <t>说  明</t>
  </si>
  <si>
    <t>支出功能分类</t>
  </si>
  <si>
    <t>2019年     预算</t>
  </si>
  <si>
    <t>2019年底指标收回数</t>
  </si>
  <si>
    <t>2019年执行数</t>
  </si>
  <si>
    <t>说 明</t>
  </si>
  <si>
    <t>一、公共财政预算收入</t>
  </si>
  <si>
    <t>收入数执行收付实现制</t>
  </si>
  <si>
    <t>一、一般公共服务支出</t>
  </si>
  <si>
    <t>执行数与预算数存在差额的原因：          1、部分指标调整收回重新安排；                2、高新区“创新产业发展、扶持奖励资金”实际支出较少。               3、高新（西片区）基础设施建设项目尚未启动；                      4、调减部门临时性应急开支、预算调节资金等其他支出。</t>
  </si>
  <si>
    <t>（一）税收收入</t>
  </si>
  <si>
    <t>二、外交支出</t>
  </si>
  <si>
    <t>（二）非税收入</t>
  </si>
  <si>
    <t>三、国防支出</t>
  </si>
  <si>
    <t>（三）上级专项收入</t>
  </si>
  <si>
    <t>四、公共安全支出</t>
  </si>
  <si>
    <t>三、政府性基金预算收入</t>
  </si>
  <si>
    <t>五、教育支出</t>
  </si>
  <si>
    <t>四、国有资本经营预算收入</t>
  </si>
  <si>
    <t>六、科学技术支出</t>
  </si>
  <si>
    <t>五、其他收入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</si>
  <si>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</si>
  <si>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</si>
  <si>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</si>
  <si>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</si>
  <si>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</si>
  <si>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</si>
  <si>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</si>
  <si>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</si>
  <si>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</si>
  <si>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</si>
  <si>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</si>
  <si>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</si>
  <si>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</si>
  <si>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</si>
  <si>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</si>
  <si>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</si>
  <si>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</si>
  <si>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</si>
  <si>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</si>
  <si>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</si>
  <si>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</si>
  <si>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</si>
  <si>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</si>
  <si>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本年收入小计</t>
  </si>
  <si>
    <t>本年支出小计</t>
  </si>
  <si>
    <t>上年公共预算结转</t>
  </si>
  <si>
    <t>上解上级支出</t>
  </si>
  <si>
    <t xml:space="preserve"> 上年政府性基金预算结转</t>
  </si>
  <si>
    <t>结转下年支出</t>
  </si>
  <si>
    <t>一般公共预算调入资金</t>
  </si>
  <si>
    <t>政府性基金预算调入资金</t>
  </si>
  <si>
    <t>收 入 总 计</t>
  </si>
  <si>
    <t>支 出 总 计</t>
  </si>
  <si>
    <t>附件2-1</t>
  </si>
  <si>
    <r>
      <t>一、2019年高新区管委会部门收支执行总表</t>
    </r>
    <r>
      <rPr>
        <b/>
        <sz val="16"/>
        <color indexed="8"/>
        <rFont val="仿宋"/>
        <family val="3"/>
      </rPr>
      <t>（按功能科目分类）</t>
    </r>
  </si>
  <si>
    <t>部门：汕头高新区管理委员会</t>
  </si>
  <si>
    <t>收入</t>
  </si>
  <si>
    <t>支出</t>
  </si>
  <si>
    <t>项    目</t>
  </si>
  <si>
    <t>行次</t>
  </si>
  <si>
    <t>金额</t>
  </si>
  <si>
    <t>栏    次</t>
  </si>
  <si>
    <t>1</t>
  </si>
  <si>
    <t>2</t>
  </si>
  <si>
    <t>二、政府性基金预算收入</t>
  </si>
  <si>
    <t>三、国有资本经营预算收入</t>
  </si>
  <si>
    <t>3</t>
  </si>
  <si>
    <t>四、其他收入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</si>
  <si>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</si>
  <si>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</si>
  <si>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</si>
  <si>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</si>
  <si>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</si>
  <si>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</si>
  <si>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</si>
  <si>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</si>
  <si>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</si>
  <si>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</si>
  <si>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</si>
  <si>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</si>
  <si>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</si>
  <si>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</si>
  <si>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</si>
  <si>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</si>
  <si>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</si>
  <si>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</si>
  <si>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</si>
  <si>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</si>
  <si>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</si>
  <si>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</si>
  <si>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本年收入合计</t>
  </si>
  <si>
    <t>本年支出合计</t>
  </si>
  <si>
    <t>预算结余</t>
  </si>
  <si>
    <t>26</t>
  </si>
  <si>
    <t>其中：公共财政预算结余</t>
  </si>
  <si>
    <r>
      <t>2</t>
    </r>
    <r>
      <rPr>
        <sz val="11"/>
        <rFont val="宋体"/>
        <family val="0"/>
      </rPr>
      <t>7</t>
    </r>
  </si>
  <si>
    <t>结转下年</t>
  </si>
  <si>
    <t xml:space="preserve">      基金预算结余</t>
  </si>
  <si>
    <t>28</t>
  </si>
  <si>
    <t>合计</t>
  </si>
  <si>
    <t>说明：公共财政预算结余主要是:1、包含历年暂付款等挂账支出；2、由于近几年来增收节支、收回历年欠缴地价款，土地拍卖款收入等，结余主要用于高新区园区建设和创新发展等。</t>
  </si>
  <si>
    <t>-1-</t>
  </si>
  <si>
    <t>附件2-2</t>
  </si>
  <si>
    <t>第四部分 2019年汕头高新区管委会本级部门执行表</t>
  </si>
  <si>
    <t>一、2019年高新区管委会部门收支执行总表（按经济科目分类）</t>
  </si>
  <si>
    <t>项目</t>
  </si>
  <si>
    <t>2019年执行</t>
  </si>
  <si>
    <t>一、公共预算拨款</t>
  </si>
  <si>
    <t>一、基本支出</t>
  </si>
  <si>
    <t>二、基金预算拨款</t>
  </si>
  <si>
    <t xml:space="preserve">      工资福利支出</t>
  </si>
  <si>
    <t>三、上级财政补助</t>
  </si>
  <si>
    <t xml:space="preserve">      商品和服务支出</t>
  </si>
  <si>
    <t>四、上年公共财政预算结转资金</t>
  </si>
  <si>
    <t xml:space="preserve">      资本性支出</t>
  </si>
  <si>
    <t>五、上年基金预算结转资金</t>
  </si>
  <si>
    <t>二、项目支出</t>
  </si>
  <si>
    <t>六、其他收入</t>
  </si>
  <si>
    <t xml:space="preserve">      对个人和家庭的补助支出</t>
  </si>
  <si>
    <t xml:space="preserve">      债务利息及费用支出</t>
  </si>
  <si>
    <t xml:space="preserve">      资本性支出（基本建设）</t>
  </si>
  <si>
    <t>小计</t>
  </si>
  <si>
    <t xml:space="preserve">      对企业补助（基本建设）</t>
  </si>
  <si>
    <t xml:space="preserve">      对企业补助</t>
  </si>
  <si>
    <t>七、其他资金结余</t>
  </si>
  <si>
    <t xml:space="preserve">      对社会保障基金补助</t>
  </si>
  <si>
    <t xml:space="preserve">      其他支出</t>
  </si>
  <si>
    <t>三、结转下年</t>
  </si>
  <si>
    <t>收入总计</t>
  </si>
  <si>
    <t>支出总计</t>
  </si>
  <si>
    <t>说明：结余资金主要是:1、包含历年暂付款等挂账支出；2、由于近几年来增收节支、收回历年欠缴地价款，土地拍卖款收入等，结余主要用于高新区园区建设和创新发展等。</t>
  </si>
  <si>
    <t>附件3</t>
  </si>
  <si>
    <t>二、2019年汕头高新区管委会部门基本支出明细表（按经济科目分类）</t>
  </si>
  <si>
    <t>部门名称</t>
  </si>
  <si>
    <t>功能科目代码</t>
  </si>
  <si>
    <t>功能科目名称</t>
  </si>
  <si>
    <t>经济科目代码</t>
  </si>
  <si>
    <t>经济科目名称</t>
  </si>
  <si>
    <t>2019年支出总计</t>
  </si>
  <si>
    <t>资金来源</t>
  </si>
  <si>
    <t>公共预算拨款</t>
  </si>
  <si>
    <t>基金预算拨款</t>
  </si>
  <si>
    <t>上级财政补助</t>
  </si>
  <si>
    <t>上年一般公共预算结转资金</t>
  </si>
  <si>
    <t>上年基金预算结转资金</t>
  </si>
  <si>
    <t>其他</t>
  </si>
  <si>
    <t/>
  </si>
  <si>
    <t>汕头高新技术产业开发区管理委员会办公室</t>
  </si>
  <si>
    <t>2010301</t>
  </si>
  <si>
    <t>行政运行</t>
  </si>
  <si>
    <t>30106</t>
  </si>
  <si>
    <t>伙食补助费</t>
  </si>
  <si>
    <t>30199</t>
  </si>
  <si>
    <t>其他工资福利支出</t>
  </si>
  <si>
    <t>30201</t>
  </si>
  <si>
    <t>办公费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</si>
  <si>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</si>
  <si>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</si>
  <si>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</si>
  <si>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</si>
  <si>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</si>
  <si>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</si>
  <si>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</si>
  <si>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</si>
  <si>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</si>
  <si>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</si>
  <si>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</si>
  <si>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</si>
  <si>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</si>
  <si>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</si>
  <si>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30216</t>
  </si>
  <si>
    <t>培训费</t>
  </si>
  <si>
    <t>30226</t>
  </si>
  <si>
    <t>劳务费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</si>
  <si>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</si>
  <si>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</si>
  <si>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</si>
  <si>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</si>
  <si>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</si>
  <si>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</si>
  <si>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31002</t>
  </si>
  <si>
    <t>办公设备购置</t>
  </si>
  <si>
    <t>汕头高新技术产业开发区财政局</t>
  </si>
  <si>
    <t>2010601</t>
  </si>
  <si>
    <t>汕头高新技术产业开发区规划建设局</t>
  </si>
  <si>
    <t>2200101</t>
  </si>
  <si>
    <t>汕头高新技术产业开发区经济发展局</t>
  </si>
  <si>
    <t>2011301</t>
  </si>
  <si>
    <t>汕头高新技术产业开发区劳动人事处</t>
  </si>
  <si>
    <t>2011101</t>
  </si>
  <si>
    <t>汕头高新技术产业开发区人力资源和社会保障服务中心</t>
  </si>
  <si>
    <t>2010305</t>
  </si>
  <si>
    <t>专项业务活动</t>
  </si>
  <si>
    <t>其他人力资源事务支出</t>
  </si>
  <si>
    <t>30108</t>
  </si>
  <si>
    <t>机关事业单位基本养老保险缴费</t>
  </si>
  <si>
    <t>30109</t>
  </si>
  <si>
    <t>职业年金缴费</t>
  </si>
  <si>
    <t>汕头高新技术产业开发区项目投资服务中心</t>
  </si>
  <si>
    <t>2060501</t>
  </si>
  <si>
    <t>机构运行</t>
  </si>
  <si>
    <t>汕头高新技术产业开发区房产交易所</t>
  </si>
  <si>
    <t>2120109</t>
  </si>
  <si>
    <t>住宅建设与房地产市场监管</t>
  </si>
  <si>
    <t>附件4</t>
  </si>
  <si>
    <t>三、2019年汕头高新区管委会部门项目支出明细表</t>
  </si>
  <si>
    <t>部门名称                           （支出项目名称）</t>
  </si>
  <si>
    <t xml:space="preserve">功能科目名称              </t>
  </si>
  <si>
    <t>上年公共财政预算结转资金</t>
  </si>
  <si>
    <t>其他资金</t>
  </si>
  <si>
    <t>汕头高新技术产业开发区管理委员会本部</t>
  </si>
  <si>
    <t>筹建公司启动资金</t>
  </si>
  <si>
    <t>2019999</t>
  </si>
  <si>
    <t>其他一般公共服务支出</t>
  </si>
  <si>
    <t>债权债务风险化解、诉讼及法律咨询等工作经费</t>
  </si>
  <si>
    <t>2010399</t>
  </si>
  <si>
    <t>其他政府办公厅（室）及相关机构事务支出</t>
  </si>
  <si>
    <t>财政事务工作经费</t>
  </si>
  <si>
    <t>2010602</t>
  </si>
  <si>
    <t>一般行政管理事务</t>
  </si>
  <si>
    <t>财政委托业务支出</t>
  </si>
  <si>
    <t>2010608</t>
  </si>
  <si>
    <t>预决算编制、公开等工作经费</t>
  </si>
  <si>
    <t>金融工作经费</t>
  </si>
  <si>
    <t>2010699</t>
  </si>
  <si>
    <t>其他财政事务支出</t>
  </si>
  <si>
    <t>协税护税</t>
  </si>
  <si>
    <t>税收征管经费（含市财政代扣的征收经费）</t>
  </si>
  <si>
    <t>2010799</t>
  </si>
  <si>
    <t>其他税收事务支出</t>
  </si>
  <si>
    <t>投资评审、专项审计、会计监督、财政一体化管理系统等专项支出</t>
  </si>
  <si>
    <t>机关学习培训、会务接待、服务工作经费</t>
  </si>
  <si>
    <t>2010303</t>
  </si>
  <si>
    <t>机关服务</t>
  </si>
  <si>
    <t>政府节日慰问困难群体、教师节等支出</t>
  </si>
  <si>
    <t>固定资产更新购置</t>
  </si>
  <si>
    <t>信访维稳事务工作经费</t>
  </si>
  <si>
    <t>2010308</t>
  </si>
  <si>
    <t>信访事务</t>
  </si>
  <si>
    <t>安全保卫工作经费</t>
  </si>
  <si>
    <t>信息化建设</t>
  </si>
  <si>
    <t>园区配套设施建设、环境氛围营造宣传和办公场地维护修缮专项工作经费</t>
  </si>
  <si>
    <t>机关宣传教育党报党刊征订群众性体育活动工作经费</t>
  </si>
  <si>
    <t>2013399</t>
  </si>
  <si>
    <t>其他宣传事务支出</t>
  </si>
  <si>
    <t>创文强管工作经费</t>
  </si>
  <si>
    <t>园区治安综合管理经费</t>
  </si>
  <si>
    <t>2040202</t>
  </si>
  <si>
    <t>派出所及驻区警务室</t>
  </si>
  <si>
    <t>2040220</t>
  </si>
  <si>
    <t>执法办案</t>
  </si>
  <si>
    <t>保密事务工作经费</t>
  </si>
  <si>
    <t>2040905</t>
  </si>
  <si>
    <t>保密管理</t>
  </si>
  <si>
    <t>计生工作经费（含体检）</t>
  </si>
  <si>
    <t>2100799</t>
  </si>
  <si>
    <t>其他计划生育事务支出</t>
  </si>
  <si>
    <t>部门临时性应急开支</t>
  </si>
  <si>
    <t>22902</t>
  </si>
  <si>
    <t>年初预留</t>
  </si>
  <si>
    <t>园区综合管理社会服务</t>
  </si>
  <si>
    <t>2120501</t>
  </si>
  <si>
    <t>城乡社区环境卫生</t>
  </si>
  <si>
    <t>基础设施建设</t>
  </si>
  <si>
    <t>2120803</t>
  </si>
  <si>
    <t>城市建设支出</t>
  </si>
  <si>
    <t>业务费</t>
  </si>
  <si>
    <t>2200102</t>
  </si>
  <si>
    <t>开发区土地集约评价</t>
  </si>
  <si>
    <t>2200105</t>
  </si>
  <si>
    <t>土地资源调查</t>
  </si>
  <si>
    <t>测绘、规划设计费</t>
  </si>
  <si>
    <t>2200108</t>
  </si>
  <si>
    <t>国土资源行业业务管理</t>
  </si>
  <si>
    <t>环境技术评估费</t>
  </si>
  <si>
    <t>规划展示项目</t>
  </si>
  <si>
    <t>2200199</t>
  </si>
  <si>
    <t>其他国土资源事务支出</t>
  </si>
  <si>
    <t>不动产登记系统建设</t>
  </si>
  <si>
    <t>经济普查工作经费</t>
  </si>
  <si>
    <t>2010507</t>
  </si>
  <si>
    <t>专项普查活动</t>
  </si>
  <si>
    <t>赴外考察、参加学习培训、调研、招商引资</t>
  </si>
  <si>
    <t>2011308</t>
  </si>
  <si>
    <t>招商引资</t>
  </si>
  <si>
    <t>安全生产工作经费</t>
  </si>
  <si>
    <t>2040304</t>
  </si>
  <si>
    <t>安全业务</t>
  </si>
  <si>
    <t>参加国家、省、市各级理事单位年费</t>
  </si>
  <si>
    <t>2060199</t>
  </si>
  <si>
    <t>其他科学技术管理事务支出</t>
  </si>
  <si>
    <t>举办各业务线条培训、会议、活动经费</t>
  </si>
  <si>
    <t>2060799</t>
  </si>
  <si>
    <t>其他科学技术普及支出</t>
  </si>
  <si>
    <t>创新产业发展、扶持奖励资金</t>
  </si>
  <si>
    <t>2069901</t>
  </si>
  <si>
    <t>科技奖励</t>
  </si>
  <si>
    <t>科技创新战略专项（市人才发展专项—高新区加强人才创新创业载体与服务设施建设）</t>
  </si>
  <si>
    <t>2069999</t>
  </si>
  <si>
    <t>其他科学技术支出</t>
  </si>
  <si>
    <t>服务外包人员经费</t>
  </si>
  <si>
    <t>2011099</t>
  </si>
  <si>
    <t>党建工作经费</t>
  </si>
  <si>
    <t>退休老干部慰问经费</t>
  </si>
  <si>
    <t>管委会工作人员学习教育费</t>
  </si>
  <si>
    <t>培训支出</t>
  </si>
  <si>
    <t>其他劳动人事组织事务支出</t>
  </si>
  <si>
    <t>其他人力资源和社会保障管理事务支出</t>
  </si>
  <si>
    <t>精准扶贫工作资金</t>
  </si>
  <si>
    <t>其他扶贫支出</t>
  </si>
  <si>
    <t>其他支出</t>
  </si>
  <si>
    <t>汕头高新技术产业开发区机关工会委员会</t>
  </si>
  <si>
    <t>节日慰问品</t>
  </si>
  <si>
    <t>其他群众团体事务支出</t>
  </si>
  <si>
    <t>会员生日慰问</t>
  </si>
  <si>
    <t>职工集体福利、困难职工帮扶支出</t>
  </si>
  <si>
    <t>工会加强自身建设、培训工会干部及开展业务工作</t>
  </si>
  <si>
    <t>体育运动场所场租（羽毛、游泳、健身、登山等体育运动）</t>
  </si>
  <si>
    <t>组织春、秋游及“三八”节活动经费</t>
  </si>
  <si>
    <t>开展职工教育、文体、宣传及技能竞赛等活动经费</t>
  </si>
  <si>
    <t>在职职工住院医疗综合互助保障计划</t>
  </si>
  <si>
    <t>工会办公场地修缮</t>
  </si>
  <si>
    <t>2012999</t>
  </si>
  <si>
    <t>职工重大疾病医疗救助基金</t>
  </si>
  <si>
    <t>2101302</t>
  </si>
  <si>
    <t>疾病应急救助</t>
  </si>
  <si>
    <t>汕头高新技术产业开发区公共事业总公司</t>
  </si>
  <si>
    <t>五个供电变压器维护、维修</t>
  </si>
  <si>
    <t>园区内基础设施修缮费</t>
  </si>
  <si>
    <t>2120399</t>
  </si>
  <si>
    <t>其他城乡社区公共设施支出</t>
  </si>
  <si>
    <t>参与全市群众菊花展览</t>
  </si>
  <si>
    <t>植树节经费</t>
  </si>
  <si>
    <t>公司日常供电供水管理、社会化监督的经费补助</t>
  </si>
  <si>
    <t>2239901</t>
  </si>
  <si>
    <t>其他国有资本经营预算支出</t>
  </si>
  <si>
    <t>汕头高新技术产业开发区市政物业服务中心</t>
  </si>
  <si>
    <t>市政物业管理经费</t>
  </si>
  <si>
    <t>2299901</t>
  </si>
  <si>
    <t>房产交易工作经费</t>
  </si>
  <si>
    <t>汕头高新技术产业开发区创业服务中心</t>
  </si>
  <si>
    <t>创新创业服务专项工作经费</t>
  </si>
  <si>
    <t>汕头高新技术产业开发区人社中心</t>
  </si>
  <si>
    <t>专职安全员经费</t>
  </si>
  <si>
    <t>经济普查员经费</t>
  </si>
  <si>
    <t>补充经费</t>
  </si>
  <si>
    <t>项目投资服务工作经费</t>
  </si>
  <si>
    <t>汕头高新技术产业开发区博士后创业服务中</t>
  </si>
  <si>
    <t>合   计</t>
  </si>
  <si>
    <t>附件5</t>
  </si>
  <si>
    <t>四、2019年汕头高新区管委会预算安排的“三公”经费执行表</t>
  </si>
  <si>
    <t xml:space="preserve">         一、因公出国（境）支出</t>
  </si>
  <si>
    <t xml:space="preserve">         二、公务用车购置及运行维护支出</t>
  </si>
  <si>
    <t xml:space="preserve">              1.公务用车购置</t>
  </si>
  <si>
    <t xml:space="preserve">              2.公务用车运行维护费</t>
  </si>
  <si>
    <t xml:space="preserve">         三、公务接待费支出</t>
  </si>
  <si>
    <t xml:space="preserve">
注：1.“三公”经费包括因公出国（境）经费、公务用车购置及运行维护费和公务接待费。其中：因公出国（境）经费指省直行政单位、事业单位工作人员公务出国（境）的住宿费、差旅、伙食补助费、杂费、培训费等支出；</t>
  </si>
  <si>
    <t>公务用车工作及运行维护费指省直行政单位、事业单位公务用车购置费、公务用车租用费、燃料费、维修费、过桥过路费、保险费等支出；公务接待费指省直行政单位、事业单位按规定开支的各类公务接待（外宾接待）费用。</t>
  </si>
  <si>
    <t xml:space="preserve">2.“三公”经费增减变化说明：2019年，一般公共预算拨款“三公”经费支出合计9.19万元，比上年增加5.99万元 。其中：因公出国（境）费3.75万元，占40.81%，比上年增加3.75万元；公务用车运行维护费2.75万元，占30%，比上年增加0.5万元；公务接待费2.69万元，占29.27%，比上年增长2.19万元。           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</si>
</sst>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;\-#,##0.00"/>
    <numFmt numFmtId="178" formatCode="#,##0.00_ "/>
    <numFmt numFmtId="179" formatCode="0_ "/>
    <numFmt numFmtId="180" formatCode="0_);[Red]\(0\)"/>
    <numFmt numFmtId="181" formatCode="0.00_);[Red]\(0.00\)"/>
  </numFmts>
  <fonts count="59">
    <font>
      <sz val="10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sz val="14"/>
      <color indexed="8"/>
      <name val="宋体"/>
      <family val="0"/>
    </font>
    <font>
      <sz val="12"/>
      <color indexed="8"/>
      <name val="仿宋_GB2312"/>
      <family val="0"/>
    </font>
    <font>
      <sz val="12"/>
      <color indexed="12"/>
      <name val="宋体"/>
      <family val="0"/>
    </font>
    <font>
      <sz val="10"/>
      <color indexed="10"/>
      <name val="宋体"/>
      <family val="0"/>
    </font>
    <font>
      <sz val="12"/>
      <name val="宋体"/>
      <family val="0"/>
    </font>
    <font>
      <sz val="2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"/>
      <color indexed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9"/>
      <color indexed="8"/>
      <name val="宋体"/>
      <family val="0"/>
    </font>
    <font>
      <sz val="11"/>
      <name val="宋体"/>
      <family val="0"/>
    </font>
    <font>
      <b/>
      <sz val="20"/>
      <color indexed="8"/>
      <name val="仿宋"/>
      <family val="3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黑体"/>
      <family val="3"/>
    </font>
    <font>
      <b/>
      <sz val="11"/>
      <name val="仿宋_GB2312"/>
      <family val="0"/>
    </font>
    <font>
      <b/>
      <sz val="22"/>
      <name val="宋体"/>
      <family val="0"/>
    </font>
    <font>
      <b/>
      <sz val="28"/>
      <name val="方正小标宋简体"/>
      <family val="4"/>
    </font>
    <font>
      <b/>
      <sz val="16"/>
      <name val="宋体"/>
      <family val="0"/>
    </font>
    <font>
      <b/>
      <sz val="17"/>
      <name val="宋体"/>
      <family val="0"/>
    </font>
    <font>
      <sz val="17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6"/>
      <color indexed="8"/>
      <name val="仿宋"/>
      <family val="3"/>
    </font>
    <font>
      <sz val="10"/>
      <color rgb="FFFF0000"/>
      <name val="宋体"/>
      <family val="0"/>
    </font>
    <font>
      <sz val="11"/>
      <color theme="1"/>
      <name val="Calibri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b/>
      <sz val="20"/>
      <color rgb="FF000000"/>
      <name val="仿宋"/>
      <family val="3"/>
    </font>
  </fonts>
  <fills count="20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center"/>
      <protection/>
    </xf>
    <xf numFmtId="42" fontId="9" fillId="0" borderId="0" applyFont="0" applyFill="0" applyBorder="0" applyAlignment="0" applyProtection="0"/>
    <xf numFmtId="0" fontId="15" fillId="2" borderId="0" applyNumberFormat="0" applyBorder="0" applyAlignment="0" applyProtection="0"/>
    <xf numFmtId="0" fontId="49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5" fillId="4" borderId="0" applyNumberFormat="0" applyBorder="0" applyAlignment="0" applyProtection="0"/>
    <xf numFmtId="0" fontId="41" fillId="5" borderId="0" applyNumberFormat="0" applyBorder="0" applyAlignment="0" applyProtection="0"/>
    <xf numFmtId="43" fontId="9" fillId="0" borderId="0" applyFont="0" applyFill="0" applyBorder="0" applyAlignment="0" applyProtection="0"/>
    <xf numFmtId="0" fontId="37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3" fillId="0" borderId="4" applyNumberFormat="0" applyFill="0" applyAlignment="0" applyProtection="0"/>
    <xf numFmtId="0" fontId="37" fillId="6" borderId="0" applyNumberFormat="0" applyBorder="0" applyAlignment="0" applyProtection="0"/>
    <xf numFmtId="0" fontId="39" fillId="0" borderId="5" applyNumberFormat="0" applyFill="0" applyAlignment="0" applyProtection="0"/>
    <xf numFmtId="0" fontId="37" fillId="6" borderId="0" applyNumberFormat="0" applyBorder="0" applyAlignment="0" applyProtection="0"/>
    <xf numFmtId="0" fontId="23" fillId="2" borderId="6" applyNumberFormat="0" applyAlignment="0" applyProtection="0"/>
    <xf numFmtId="0" fontId="50" fillId="2" borderId="1" applyNumberFormat="0" applyAlignment="0" applyProtection="0"/>
    <xf numFmtId="0" fontId="42" fillId="9" borderId="7" applyNumberFormat="0" applyAlignment="0" applyProtection="0"/>
    <xf numFmtId="0" fontId="15" fillId="2" borderId="0" applyNumberFormat="0" applyBorder="0" applyAlignment="0" applyProtection="0"/>
    <xf numFmtId="0" fontId="37" fillId="10" borderId="0" applyNumberFormat="0" applyBorder="0" applyAlignment="0" applyProtection="0"/>
    <xf numFmtId="0" fontId="51" fillId="0" borderId="8" applyNumberFormat="0" applyFill="0" applyAlignment="0" applyProtection="0"/>
    <xf numFmtId="0" fontId="23" fillId="0" borderId="9" applyNumberFormat="0" applyFill="0" applyAlignment="0" applyProtection="0"/>
    <xf numFmtId="0" fontId="52" fillId="4" borderId="0" applyNumberFormat="0" applyBorder="0" applyAlignment="0" applyProtection="0"/>
    <xf numFmtId="0" fontId="48" fillId="11" borderId="0" applyNumberFormat="0" applyBorder="0" applyAlignment="0" applyProtection="0"/>
    <xf numFmtId="0" fontId="15" fillId="12" borderId="0" applyNumberFormat="0" applyBorder="0" applyAlignment="0" applyProtection="0"/>
    <xf numFmtId="0" fontId="37" fillId="13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9" fillId="0" borderId="0">
      <alignment/>
      <protection/>
    </xf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7" fillId="16" borderId="0" applyNumberFormat="0" applyBorder="0" applyAlignment="0" applyProtection="0"/>
    <xf numFmtId="0" fontId="15" fillId="14" borderId="0" applyNumberFormat="0" applyBorder="0" applyAlignment="0" applyProtection="0"/>
    <xf numFmtId="0" fontId="37" fillId="17" borderId="0" applyNumberFormat="0" applyBorder="0" applyAlignment="0" applyProtection="0"/>
    <xf numFmtId="0" fontId="37" fillId="8" borderId="0" applyNumberFormat="0" applyBorder="0" applyAlignment="0" applyProtection="0"/>
    <xf numFmtId="0" fontId="15" fillId="3" borderId="0" applyNumberFormat="0" applyBorder="0" applyAlignment="0" applyProtection="0"/>
    <xf numFmtId="0" fontId="37" fillId="3" borderId="0" applyNumberFormat="0" applyBorder="0" applyAlignment="0" applyProtection="0"/>
    <xf numFmtId="43" fontId="9" fillId="0" borderId="0" applyFont="0" applyFill="0" applyBorder="0" applyAlignment="0" applyProtection="0"/>
    <xf numFmtId="0" fontId="9" fillId="0" borderId="0">
      <alignment vertical="center"/>
      <protection/>
    </xf>
  </cellStyleXfs>
  <cellXfs count="1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176" fontId="6" fillId="0" borderId="10" xfId="0" applyNumberFormat="1" applyFont="1" applyBorder="1" applyAlignment="1">
      <alignment horizontal="center"/>
    </xf>
    <xf numFmtId="176" fontId="7" fillId="0" borderId="10" xfId="0" applyNumberFormat="1" applyFont="1" applyFill="1" applyBorder="1" applyAlignment="1" applyProtection="1">
      <alignment horizontal="center"/>
      <protection/>
    </xf>
    <xf numFmtId="0" fontId="54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3" fontId="0" fillId="0" borderId="0" xfId="23" applyFont="1" applyFill="1" applyAlignment="1">
      <alignment horizontal="right"/>
    </xf>
    <xf numFmtId="43" fontId="0" fillId="0" borderId="0" xfId="23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3" fontId="2" fillId="0" borderId="0" xfId="23" applyFont="1" applyFill="1" applyBorder="1" applyAlignment="1" applyProtection="1">
      <alignment horizontal="right"/>
      <protection/>
    </xf>
    <xf numFmtId="43" fontId="2" fillId="0" borderId="0" xfId="23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43" fontId="11" fillId="0" borderId="10" xfId="23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wrapText="1"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43" fontId="12" fillId="0" borderId="10" xfId="23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/>
    </xf>
    <xf numFmtId="43" fontId="12" fillId="0" borderId="10" xfId="65" applyFont="1" applyFill="1" applyBorder="1" applyAlignment="1">
      <alignment horizontal="right" vertical="center" shrinkToFit="1"/>
    </xf>
    <xf numFmtId="0" fontId="13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vertical="center" shrinkToFit="1"/>
    </xf>
    <xf numFmtId="177" fontId="1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ill="1" applyBorder="1" applyAlignment="1">
      <alignment horizontal="left" vertical="center" wrapText="1"/>
    </xf>
    <xf numFmtId="43" fontId="55" fillId="0" borderId="10" xfId="65" applyFont="1" applyFill="1" applyBorder="1" applyAlignment="1" applyProtection="1">
      <alignment horizontal="right" vertical="center" wrapText="1"/>
      <protection/>
    </xf>
    <xf numFmtId="43" fontId="12" fillId="0" borderId="10" xfId="65" applyFont="1" applyFill="1" applyBorder="1" applyAlignment="1" applyProtection="1">
      <alignment horizontal="right" vertical="center" wrapText="1"/>
      <protection/>
    </xf>
    <xf numFmtId="4" fontId="12" fillId="0" borderId="10" xfId="0" applyNumberFormat="1" applyFont="1" applyFill="1" applyBorder="1" applyAlignment="1">
      <alignment horizontal="right" vertical="center" shrinkToFit="1"/>
    </xf>
    <xf numFmtId="0" fontId="13" fillId="0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/>
    </xf>
    <xf numFmtId="43" fontId="0" fillId="0" borderId="10" xfId="23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right" vertical="center" shrinkToFit="1"/>
    </xf>
    <xf numFmtId="4" fontId="0" fillId="0" borderId="10" xfId="0" applyNumberFormat="1" applyFont="1" applyFill="1" applyBorder="1" applyAlignment="1">
      <alignment vertical="center" shrinkToFit="1"/>
    </xf>
    <xf numFmtId="0" fontId="13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vertical="center" shrinkToFit="1"/>
    </xf>
    <xf numFmtId="0" fontId="1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9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center"/>
      <protection/>
    </xf>
    <xf numFmtId="0" fontId="1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shrinkToFit="1"/>
    </xf>
    <xf numFmtId="0" fontId="0" fillId="0" borderId="0" xfId="0" applyNumberFormat="1" applyFill="1" applyBorder="1" applyAlignment="1" applyProtection="1">
      <alignment horizontal="right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shrinkToFit="1"/>
      <protection/>
    </xf>
    <xf numFmtId="0" fontId="12" fillId="0" borderId="10" xfId="0" applyNumberFormat="1" applyFont="1" applyFill="1" applyBorder="1" applyAlignment="1" applyProtection="1">
      <alignment horizontal="left"/>
      <protection/>
    </xf>
    <xf numFmtId="0" fontId="12" fillId="0" borderId="10" xfId="0" applyNumberFormat="1" applyFont="1" applyFill="1" applyBorder="1" applyAlignment="1" applyProtection="1">
      <alignment horizontal="left" shrinkToFit="1"/>
      <protection/>
    </xf>
    <xf numFmtId="0" fontId="18" fillId="0" borderId="10" xfId="0" applyNumberFormat="1" applyFont="1" applyBorder="1" applyAlignment="1">
      <alignment horizontal="left" vertical="center"/>
    </xf>
    <xf numFmtId="0" fontId="18" fillId="0" borderId="10" xfId="0" applyNumberFormat="1" applyFont="1" applyBorder="1" applyAlignment="1">
      <alignment horizontal="left" vertical="center" shrinkToFit="1"/>
    </xf>
    <xf numFmtId="43" fontId="56" fillId="0" borderId="10" xfId="65" applyFont="1" applyBorder="1" applyAlignment="1">
      <alignment/>
    </xf>
    <xf numFmtId="178" fontId="19" fillId="18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left" vertical="center" wrapText="1"/>
    </xf>
    <xf numFmtId="43" fontId="57" fillId="0" borderId="10" xfId="65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 shrinkToFit="1"/>
    </xf>
    <xf numFmtId="43" fontId="0" fillId="0" borderId="10" xfId="23" applyFont="1" applyBorder="1" applyAlignment="1">
      <alignment/>
    </xf>
    <xf numFmtId="0" fontId="21" fillId="0" borderId="10" xfId="0" applyNumberFormat="1" applyFont="1" applyBorder="1" applyAlignment="1">
      <alignment horizontal="left" vertical="center" shrinkToFit="1"/>
    </xf>
    <xf numFmtId="176" fontId="13" fillId="0" borderId="0" xfId="0" applyNumberFormat="1" applyFont="1" applyFill="1" applyAlignment="1">
      <alignment/>
    </xf>
    <xf numFmtId="43" fontId="0" fillId="0" borderId="0" xfId="23" applyFont="1" applyAlignment="1">
      <alignment/>
    </xf>
    <xf numFmtId="0" fontId="1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8" fillId="0" borderId="0" xfId="15" applyFont="1" applyFill="1" applyAlignment="1">
      <alignment horizontal="center" vertical="center"/>
      <protection/>
    </xf>
    <xf numFmtId="0" fontId="22" fillId="0" borderId="0" xfId="15" applyFont="1" applyFill="1" applyAlignment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/>
      <protection/>
    </xf>
    <xf numFmtId="0" fontId="24" fillId="0" borderId="10" xfId="0" applyNumberFormat="1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/>
      <protection/>
    </xf>
    <xf numFmtId="43" fontId="15" fillId="0" borderId="10" xfId="23" applyFont="1" applyFill="1" applyBorder="1" applyAlignment="1" applyProtection="1">
      <alignment/>
      <protection/>
    </xf>
    <xf numFmtId="43" fontId="15" fillId="0" borderId="10" xfId="23" applyFont="1" applyFill="1" applyBorder="1" applyAlignment="1">
      <alignment horizontal="right" vertical="center"/>
    </xf>
    <xf numFmtId="178" fontId="21" fillId="0" borderId="10" xfId="0" applyNumberFormat="1" applyFont="1" applyFill="1" applyBorder="1" applyAlignment="1">
      <alignment vertical="center"/>
    </xf>
    <xf numFmtId="43" fontId="15" fillId="18" borderId="10" xfId="23" applyFont="1" applyFill="1" applyBorder="1" applyAlignment="1">
      <alignment vertical="center"/>
    </xf>
    <xf numFmtId="0" fontId="15" fillId="0" borderId="10" xfId="0" applyNumberFormat="1" applyFont="1" applyFill="1" applyBorder="1" applyAlignment="1" applyProtection="1">
      <alignment horizontal="left"/>
      <protection/>
    </xf>
    <xf numFmtId="43" fontId="15" fillId="0" borderId="10" xfId="23" applyFont="1" applyBorder="1" applyAlignment="1">
      <alignment/>
    </xf>
    <xf numFmtId="0" fontId="15" fillId="0" borderId="1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Border="1" applyAlignment="1">
      <alignment/>
    </xf>
    <xf numFmtId="0" fontId="25" fillId="0" borderId="0" xfId="15" applyFont="1" applyFill="1" applyAlignment="1">
      <alignment horizontal="right" vertical="center"/>
      <protection/>
    </xf>
    <xf numFmtId="0" fontId="0" fillId="0" borderId="0" xfId="15" applyFont="1" applyFill="1" applyAlignment="1">
      <alignment horizontal="right" vertical="center"/>
      <protection/>
    </xf>
    <xf numFmtId="0" fontId="9" fillId="0" borderId="0" xfId="15" applyFill="1" applyAlignment="1">
      <alignment horizontal="right" vertical="center"/>
      <protection/>
    </xf>
    <xf numFmtId="179" fontId="9" fillId="0" borderId="0" xfId="15" applyNumberFormat="1" applyFill="1" applyAlignment="1">
      <alignment horizontal="right" vertical="center"/>
      <protection/>
    </xf>
    <xf numFmtId="0" fontId="9" fillId="0" borderId="0" xfId="15" applyFill="1" applyBorder="1" applyAlignment="1">
      <alignment horizontal="right" vertical="center"/>
      <protection/>
    </xf>
    <xf numFmtId="0" fontId="26" fillId="0" borderId="0" xfId="15" applyFont="1" applyFill="1" applyAlignment="1">
      <alignment horizontal="left" vertical="center"/>
      <protection/>
    </xf>
    <xf numFmtId="179" fontId="22" fillId="0" borderId="0" xfId="15" applyNumberFormat="1" applyFont="1" applyFill="1" applyAlignment="1">
      <alignment horizontal="center" vertical="center"/>
      <protection/>
    </xf>
    <xf numFmtId="0" fontId="25" fillId="0" borderId="0" xfId="15" applyFont="1" applyFill="1" applyBorder="1" applyAlignment="1">
      <alignment horizontal="right" vertical="center"/>
      <protection/>
    </xf>
    <xf numFmtId="0" fontId="15" fillId="0" borderId="0" xfId="15" applyFont="1" applyFill="1" applyAlignment="1">
      <alignment horizontal="left" vertical="center"/>
      <protection/>
    </xf>
    <xf numFmtId="0" fontId="21" fillId="0" borderId="0" xfId="15" applyFont="1" applyFill="1" applyAlignment="1">
      <alignment horizontal="right" vertical="center"/>
      <protection/>
    </xf>
    <xf numFmtId="179" fontId="21" fillId="0" borderId="0" xfId="15" applyNumberFormat="1" applyFont="1" applyFill="1" applyAlignment="1">
      <alignment horizontal="right" vertical="center"/>
      <protection/>
    </xf>
    <xf numFmtId="0" fontId="15" fillId="0" borderId="0" xfId="15" applyFont="1" applyFill="1" applyAlignment="1">
      <alignment horizontal="right" vertical="center"/>
      <protection/>
    </xf>
    <xf numFmtId="176" fontId="21" fillId="0" borderId="10" xfId="15" applyNumberFormat="1" applyFont="1" applyFill="1" applyBorder="1" applyAlignment="1">
      <alignment horizontal="center" vertical="center"/>
      <protection/>
    </xf>
    <xf numFmtId="179" fontId="21" fillId="0" borderId="10" xfId="15" applyNumberFormat="1" applyFont="1" applyFill="1" applyBorder="1" applyAlignment="1">
      <alignment horizontal="center" vertical="center"/>
      <protection/>
    </xf>
    <xf numFmtId="0" fontId="0" fillId="0" borderId="0" xfId="15" applyFont="1" applyFill="1" applyBorder="1" applyAlignment="1">
      <alignment horizontal="right" vertical="center"/>
      <protection/>
    </xf>
    <xf numFmtId="176" fontId="21" fillId="18" borderId="10" xfId="15" applyNumberFormat="1" applyFont="1" applyFill="1" applyBorder="1" applyAlignment="1">
      <alignment horizontal="center" vertical="center"/>
      <protection/>
    </xf>
    <xf numFmtId="176" fontId="21" fillId="0" borderId="10" xfId="15" applyNumberFormat="1" applyFont="1" applyFill="1" applyBorder="1" applyAlignment="1">
      <alignment horizontal="left" vertical="center"/>
      <protection/>
    </xf>
    <xf numFmtId="43" fontId="9" fillId="19" borderId="10" xfId="23" applyFont="1" applyFill="1" applyBorder="1" applyAlignment="1">
      <alignment/>
    </xf>
    <xf numFmtId="43" fontId="27" fillId="18" borderId="10" xfId="23" applyFont="1" applyFill="1" applyBorder="1" applyAlignment="1">
      <alignment horizontal="center" vertical="center"/>
    </xf>
    <xf numFmtId="43" fontId="9" fillId="0" borderId="10" xfId="23" applyFont="1" applyBorder="1" applyAlignment="1">
      <alignment/>
    </xf>
    <xf numFmtId="176" fontId="24" fillId="0" borderId="10" xfId="15" applyNumberFormat="1" applyFont="1" applyFill="1" applyBorder="1" applyAlignment="1">
      <alignment horizontal="center" vertical="center"/>
      <protection/>
    </xf>
    <xf numFmtId="43" fontId="28" fillId="18" borderId="10" xfId="23" applyFont="1" applyFill="1" applyBorder="1" applyAlignment="1">
      <alignment horizontal="center" vertical="center"/>
    </xf>
    <xf numFmtId="176" fontId="21" fillId="0" borderId="10" xfId="15" applyNumberFormat="1" applyFont="1" applyFill="1" applyBorder="1" applyAlignment="1">
      <alignment vertical="center"/>
      <protection/>
    </xf>
    <xf numFmtId="0" fontId="21" fillId="0" borderId="0" xfId="15" applyFont="1" applyFill="1" applyBorder="1" applyAlignment="1">
      <alignment horizontal="left" vertical="center" wrapText="1"/>
      <protection/>
    </xf>
    <xf numFmtId="0" fontId="21" fillId="0" borderId="0" xfId="15" applyFont="1" applyFill="1" applyBorder="1" applyAlignment="1">
      <alignment horizontal="left" vertical="center"/>
      <protection/>
    </xf>
    <xf numFmtId="179" fontId="21" fillId="0" borderId="0" xfId="15" applyNumberFormat="1" applyFont="1" applyFill="1" applyBorder="1" applyAlignment="1">
      <alignment horizontal="left" vertical="center"/>
      <protection/>
    </xf>
    <xf numFmtId="0" fontId="9" fillId="0" borderId="0" xfId="15" applyFill="1" applyAlignment="1">
      <alignment horizontal="center" vertical="center"/>
      <protection/>
    </xf>
    <xf numFmtId="49" fontId="9" fillId="0" borderId="0" xfId="15" applyNumberFormat="1" applyFont="1" applyFill="1" applyAlignment="1">
      <alignment horizontal="center" vertical="center"/>
      <protection/>
    </xf>
    <xf numFmtId="179" fontId="9" fillId="0" borderId="0" xfId="15" applyNumberFormat="1" applyFont="1" applyFill="1" applyAlignment="1">
      <alignment horizontal="center" vertical="center"/>
      <protection/>
    </xf>
    <xf numFmtId="3" fontId="29" fillId="0" borderId="0" xfId="0" applyNumberFormat="1" applyFont="1" applyFill="1" applyAlignment="1">
      <alignment vertical="center"/>
    </xf>
    <xf numFmtId="3" fontId="24" fillId="0" borderId="0" xfId="0" applyNumberFormat="1" applyFont="1" applyFill="1" applyAlignment="1">
      <alignment vertical="top"/>
    </xf>
    <xf numFmtId="3" fontId="30" fillId="0" borderId="0" xfId="0" applyNumberFormat="1" applyFont="1" applyFill="1" applyAlignment="1">
      <alignment/>
    </xf>
    <xf numFmtId="3" fontId="24" fillId="0" borderId="0" xfId="0" applyNumberFormat="1" applyFont="1" applyFill="1" applyAlignment="1">
      <alignment vertical="center"/>
    </xf>
    <xf numFmtId="3" fontId="16" fillId="0" borderId="0" xfId="0" applyNumberFormat="1" applyFont="1" applyFill="1" applyAlignment="1">
      <alignment/>
    </xf>
    <xf numFmtId="43" fontId="9" fillId="0" borderId="0" xfId="23" applyFont="1" applyFill="1" applyAlignment="1">
      <alignment/>
    </xf>
    <xf numFmtId="180" fontId="16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 horizontal="center"/>
    </xf>
    <xf numFmtId="3" fontId="32" fillId="0" borderId="0" xfId="0" applyNumberFormat="1" applyFont="1" applyFill="1" applyAlignment="1">
      <alignment horizontal="center" vertical="center"/>
    </xf>
    <xf numFmtId="43" fontId="32" fillId="0" borderId="0" xfId="23" applyFont="1" applyFill="1" applyAlignment="1">
      <alignment horizontal="center" vertical="center"/>
    </xf>
    <xf numFmtId="3" fontId="25" fillId="0" borderId="0" xfId="0" applyNumberFormat="1" applyFont="1" applyFill="1" applyAlignment="1">
      <alignment vertical="center"/>
    </xf>
    <xf numFmtId="43" fontId="25" fillId="0" borderId="0" xfId="23" applyFont="1" applyFill="1" applyAlignment="1">
      <alignment vertical="center"/>
    </xf>
    <xf numFmtId="180" fontId="33" fillId="0" borderId="0" xfId="0" applyNumberFormat="1" applyFont="1" applyFill="1" applyAlignment="1">
      <alignment vertical="center"/>
    </xf>
    <xf numFmtId="3" fontId="33" fillId="0" borderId="0" xfId="0" applyNumberFormat="1" applyFont="1" applyFill="1" applyAlignment="1">
      <alignment vertical="center"/>
    </xf>
    <xf numFmtId="3" fontId="34" fillId="0" borderId="11" xfId="0" applyNumberFormat="1" applyFont="1" applyFill="1" applyBorder="1" applyAlignment="1">
      <alignment horizontal="center" vertical="center" wrapText="1"/>
    </xf>
    <xf numFmtId="43" fontId="35" fillId="0" borderId="12" xfId="23" applyFont="1" applyFill="1" applyBorder="1" applyAlignment="1">
      <alignment horizontal="center" vertical="center" wrapText="1"/>
    </xf>
    <xf numFmtId="3" fontId="34" fillId="0" borderId="12" xfId="0" applyNumberFormat="1" applyFont="1" applyFill="1" applyBorder="1" applyAlignment="1">
      <alignment horizontal="center" vertical="center" wrapText="1"/>
    </xf>
    <xf numFmtId="0" fontId="33" fillId="0" borderId="13" xfId="66" applyFont="1" applyFill="1" applyBorder="1" applyAlignment="1" applyProtection="1">
      <alignment horizontal="left" vertical="center" indent="1"/>
      <protection locked="0"/>
    </xf>
    <xf numFmtId="43" fontId="25" fillId="0" borderId="10" xfId="23" applyFont="1" applyFill="1" applyBorder="1" applyAlignment="1" applyProtection="1">
      <alignment horizontal="center" vertical="center" wrapText="1"/>
      <protection/>
    </xf>
    <xf numFmtId="181" fontId="25" fillId="0" borderId="10" xfId="52" applyNumberFormat="1" applyFont="1" applyFill="1" applyBorder="1" applyAlignment="1">
      <alignment horizontal="center" vertical="center" wrapText="1"/>
      <protection/>
    </xf>
    <xf numFmtId="176" fontId="25" fillId="0" borderId="14" xfId="0" applyNumberFormat="1" applyFont="1" applyFill="1" applyBorder="1" applyAlignment="1">
      <alignment vertical="center" wrapText="1"/>
    </xf>
    <xf numFmtId="0" fontId="36" fillId="0" borderId="10" xfId="0" applyNumberFormat="1" applyFont="1" applyFill="1" applyBorder="1" applyAlignment="1" applyProtection="1">
      <alignment vertical="center"/>
      <protection/>
    </xf>
    <xf numFmtId="43" fontId="25" fillId="0" borderId="10" xfId="23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 wrapText="1"/>
    </xf>
    <xf numFmtId="181" fontId="25" fillId="0" borderId="10" xfId="0" applyNumberFormat="1" applyFont="1" applyFill="1" applyBorder="1" applyAlignment="1">
      <alignment horizontal="center" vertical="center" wrapText="1"/>
    </xf>
    <xf numFmtId="1" fontId="33" fillId="0" borderId="13" xfId="0" applyNumberFormat="1" applyFont="1" applyFill="1" applyBorder="1" applyAlignment="1">
      <alignment horizontal="left" indent="1"/>
    </xf>
    <xf numFmtId="43" fontId="25" fillId="0" borderId="10" xfId="23" applyNumberFormat="1" applyFont="1" applyFill="1" applyBorder="1" applyAlignment="1">
      <alignment horizontal="center" vertical="center" wrapText="1"/>
    </xf>
    <xf numFmtId="177" fontId="17" fillId="0" borderId="10" xfId="0" applyNumberFormat="1" applyFont="1" applyFill="1" applyBorder="1" applyAlignment="1" applyProtection="1">
      <alignment horizontal="right" vertical="center"/>
      <protection/>
    </xf>
    <xf numFmtId="181" fontId="33" fillId="0" borderId="10" xfId="0" applyNumberFormat="1" applyFont="1" applyFill="1" applyBorder="1" applyAlignment="1">
      <alignment horizontal="center" vertical="center" wrapText="1"/>
    </xf>
    <xf numFmtId="3" fontId="33" fillId="0" borderId="13" xfId="0" applyNumberFormat="1" applyFont="1" applyFill="1" applyBorder="1" applyAlignment="1">
      <alignment horizontal="center" vertical="center"/>
    </xf>
    <xf numFmtId="43" fontId="35" fillId="0" borderId="10" xfId="23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/>
    </xf>
    <xf numFmtId="3" fontId="33" fillId="0" borderId="13" xfId="0" applyNumberFormat="1" applyFont="1" applyFill="1" applyBorder="1" applyAlignment="1">
      <alignment horizontal="left" vertical="center" indent="1"/>
    </xf>
    <xf numFmtId="181" fontId="33" fillId="0" borderId="10" xfId="52" applyNumberFormat="1" applyFont="1" applyFill="1" applyBorder="1" applyAlignment="1">
      <alignment horizontal="center" vertical="center" wrapText="1"/>
      <protection/>
    </xf>
    <xf numFmtId="176" fontId="33" fillId="0" borderId="10" xfId="0" applyNumberFormat="1" applyFont="1" applyFill="1" applyBorder="1" applyAlignment="1">
      <alignment horizontal="left" vertical="center" indent="1"/>
    </xf>
    <xf numFmtId="43" fontId="25" fillId="19" borderId="10" xfId="23" applyFont="1" applyFill="1" applyBorder="1" applyAlignment="1">
      <alignment horizontal="center" vertical="center" wrapText="1"/>
    </xf>
    <xf numFmtId="3" fontId="33" fillId="0" borderId="15" xfId="0" applyNumberFormat="1" applyFont="1" applyFill="1" applyBorder="1" applyAlignment="1">
      <alignment horizontal="left" vertical="center"/>
    </xf>
    <xf numFmtId="1" fontId="33" fillId="0" borderId="10" xfId="52" applyNumberFormat="1" applyFont="1" applyFill="1" applyBorder="1" applyAlignment="1">
      <alignment horizontal="left" vertical="center" indent="1"/>
      <protection/>
    </xf>
    <xf numFmtId="43" fontId="25" fillId="0" borderId="10" xfId="23" applyFont="1" applyFill="1" applyBorder="1" applyAlignment="1">
      <alignment horizontal="center" wrapText="1"/>
    </xf>
    <xf numFmtId="3" fontId="33" fillId="0" borderId="16" xfId="0" applyNumberFormat="1" applyFont="1" applyFill="1" applyBorder="1" applyAlignment="1">
      <alignment horizontal="center" vertical="center"/>
    </xf>
    <xf numFmtId="43" fontId="25" fillId="0" borderId="17" xfId="23" applyFont="1" applyFill="1" applyBorder="1" applyAlignment="1">
      <alignment horizontal="center" vertical="center" wrapText="1"/>
    </xf>
    <xf numFmtId="43" fontId="35" fillId="0" borderId="17" xfId="23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vertical="center" wrapText="1"/>
    </xf>
    <xf numFmtId="3" fontId="33" fillId="0" borderId="17" xfId="0" applyNumberFormat="1" applyFont="1" applyFill="1" applyBorder="1" applyAlignment="1">
      <alignment horizontal="center" vertical="center"/>
    </xf>
    <xf numFmtId="180" fontId="25" fillId="0" borderId="19" xfId="0" applyNumberFormat="1" applyFont="1" applyFill="1" applyBorder="1" applyAlignment="1">
      <alignment horizontal="right" vertical="center"/>
    </xf>
    <xf numFmtId="3" fontId="34" fillId="0" borderId="20" xfId="0" applyNumberFormat="1" applyFont="1" applyFill="1" applyBorder="1" applyAlignment="1">
      <alignment horizontal="center" vertical="center" wrapText="1"/>
    </xf>
    <xf numFmtId="43" fontId="25" fillId="0" borderId="21" xfId="23" applyFont="1" applyFill="1" applyBorder="1" applyAlignment="1" applyProtection="1">
      <alignment horizontal="center" vertical="center" wrapText="1"/>
      <protection/>
    </xf>
    <xf numFmtId="176" fontId="25" fillId="0" borderId="22" xfId="0" applyNumberFormat="1" applyFont="1" applyFill="1" applyBorder="1" applyAlignment="1">
      <alignment vertical="top" wrapText="1"/>
    </xf>
    <xf numFmtId="43" fontId="27" fillId="19" borderId="10" xfId="23" applyFont="1" applyFill="1" applyBorder="1" applyAlignment="1">
      <alignment horizontal="center" vertical="center"/>
    </xf>
    <xf numFmtId="43" fontId="0" fillId="19" borderId="10" xfId="23" applyFont="1" applyFill="1" applyBorder="1" applyAlignment="1">
      <alignment/>
    </xf>
    <xf numFmtId="176" fontId="25" fillId="0" borderId="23" xfId="0" applyNumberFormat="1" applyFont="1" applyFill="1" applyBorder="1" applyAlignment="1">
      <alignment vertical="top" wrapText="1"/>
    </xf>
    <xf numFmtId="176" fontId="21" fillId="0" borderId="10" xfId="15" applyNumberFormat="1" applyFont="1" applyFill="1" applyBorder="1" applyAlignment="1" quotePrefix="1">
      <alignment horizontal="center" vertical="center"/>
      <protection/>
    </xf>
    <xf numFmtId="179" fontId="21" fillId="0" borderId="10" xfId="15" applyNumberFormat="1" applyFont="1" applyFill="1" applyBorder="1" applyAlignment="1" quotePrefix="1">
      <alignment horizontal="center" vertical="center"/>
      <protection/>
    </xf>
    <xf numFmtId="176" fontId="21" fillId="18" borderId="10" xfId="15" applyNumberFormat="1" applyFont="1" applyFill="1" applyBorder="1" applyAlignment="1" quotePrefix="1">
      <alignment horizontal="center" vertical="center"/>
      <protection/>
    </xf>
    <xf numFmtId="176" fontId="21" fillId="0" borderId="10" xfId="15" applyNumberFormat="1" applyFont="1" applyFill="1" applyBorder="1" applyAlignment="1" quotePrefix="1">
      <alignment horizontal="left" vertical="center"/>
      <protection/>
    </xf>
    <xf numFmtId="176" fontId="24" fillId="0" borderId="10" xfId="15" applyNumberFormat="1" applyFont="1" applyFill="1" applyBorder="1" applyAlignment="1" quotePrefix="1">
      <alignment horizontal="center" vertical="center"/>
      <protection/>
    </xf>
  </cellXfs>
  <cellStyles count="53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_F1010000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千位分隔 2" xfId="65"/>
    <cellStyle name="常规_乐昌表一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externalLink" Target="externalLinks/externalLink36.xml" /><Relationship Id="rId45" Type="http://schemas.openxmlformats.org/officeDocument/2006/relationships/externalLink" Target="externalLinks/externalLink37.xml" /><Relationship Id="rId46" Type="http://schemas.openxmlformats.org/officeDocument/2006/relationships/externalLink" Target="externalLinks/externalLink38.xml" /><Relationship Id="rId47" Type="http://schemas.openxmlformats.org/officeDocument/2006/relationships/externalLink" Target="externalLinks/externalLink39.xml" /><Relationship Id="rId48" Type="http://schemas.openxmlformats.org/officeDocument/2006/relationships/externalLink" Target="externalLinks/externalLink40.xml" /><Relationship Id="rId49" Type="http://schemas.openxmlformats.org/officeDocument/2006/relationships/externalLink" Target="externalLinks/externalLink41.xml" /><Relationship Id="rId50" Type="http://schemas.openxmlformats.org/officeDocument/2006/relationships/externalLink" Target="externalLinks/externalLink42.xml" /><Relationship Id="rId51" Type="http://schemas.openxmlformats.org/officeDocument/2006/relationships/externalLink" Target="externalLinks/externalLink43.xml" /><Relationship Id="rId52" Type="http://schemas.openxmlformats.org/officeDocument/2006/relationships/externalLink" Target="externalLinks/externalLink44.xml" /><Relationship Id="rId5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\HZ$D.584.1274\HZ$D.584.1276\&#39640;&#26032;&#21306;&#26412;&#32423;2015&#24180;&#19968;&#33324;&#20844;&#20849;&#39044;&#31639;&#25910;&#25903;&#25191;&#34892;&#24773;&#20917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\HZ$D.584.1274\HZ$D.584.1276\POWER%20ASSUMPTION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\HZ$D.584.1274\HZ$D.584.1276\http:\10.124.1.30\cgi-bin\read_attach\application\octet-stream1MKxqC5YTFM=\&#25509;&#25910;&#25991;&#20214;&#30446;&#24405;\&#39044;&#31639;&#32929;212052004-5-13%2016&#65306;33&#65306;36\2004&#24180;&#24120;&#29992;\2004&#26376;&#2525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\HZ$D.584.1274\HZ$D.584.1276\http:\56.0.160.17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\HZ$D.584.1274\HZ$D.584.1276\http:\56.0.160.17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5105;&#30340;&#25991;&#26723;\&#27863;&#27700;&#20013;&#23398;(&#31649;&#29702;&#21592;&#23548;&#20837;&#23398;&#21592;&#20449;&#24687;&#34920;)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\HZ$D.584.1274\HZ$D.584.1276\http:\56.0.160.17\DOCUME~1\zq\LOCALS~1\Temp\&#36130;&#25919;&#20379;&#20859;&#20154;&#21592;&#20449;&#24687;&#34920;\&#25945;&#32946;\&#27896;&#27700;&#22235;&#20013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Administrator\Local%20Settings\Temp\HZ$D.584.1274\HZ$D.584.1277\POWER%20ASSUMPTION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kingsoft\office6\backup\http:\10.124.1.30\cgi-bin\read_attach\application\octet-stream1MKxqC5YTFM=\&#25509;&#25910;&#25991;&#20214;&#30446;&#24405;\&#39044;&#31639;&#32929;212052004-5-13%2016&#65306;33&#65306;36\2004&#24180;&#24120;&#29992;\2004&#26376;&#25253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kingsoft\office6\backup\http:\56.0.160.17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kingsoft\office6\backup\http:\56.0.160.17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5105;&#30340;&#25991;&#26723;\&#27863;&#27700;&#20013;&#23398;(&#31649;&#29702;&#21592;&#23548;&#20837;&#23398;&#21592;&#20449;&#24687;&#34920;)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kingsoft\office6\backup\http:\56.0.160.17\DOCUME~1\zq\LOCALS~1\Temp\&#36130;&#25919;&#20379;&#20859;&#20154;&#21592;&#20449;&#24687;&#34920;\&#25945;&#32946;\&#27896;&#27700;&#22235;&#20013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8472;&#22362;\&#38472;&#22362;2019\2018&#24180;&#24230;&#27733;&#22836;&#39640;&#26032;&#21306;&#26412;&#32423;&#39044;&#31639;&#25191;&#34892;&#20844;&#24320;\2018&#24180;&#20915;&#31639;&#20844;&#24320;&#65288;&#23569;&#21531;&#22992;&#65289;\&#39640;&#26032;&#21306;&#26412;&#32423;2018&#24180;&#39044;&#31639;&#25910;&#25903;&#25191;&#34892;&#24773;&#20917;&#34920;&#65288;10.8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年预算收支总表"/>
      <sheetName val="❤2015年本级执行"/>
      <sheetName val="④2016年本级预算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❤2018年本级预算"/>
      <sheetName val="❤2018年本级执行"/>
      <sheetName val="④2018年本级预算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0"/>
  <sheetViews>
    <sheetView showZeros="0" zoomScale="60" zoomScaleNormal="60" zoomScaleSheetLayoutView="100" workbookViewId="0" topLeftCell="A13">
      <selection activeCell="A5" sqref="A5:M40"/>
    </sheetView>
  </sheetViews>
  <sheetFormatPr defaultColWidth="10.28125" defaultRowHeight="12"/>
  <cols>
    <col min="1" max="1" width="47.8515625" style="144" customWidth="1"/>
    <col min="2" max="3" width="18.28125" style="145" customWidth="1"/>
    <col min="4" max="4" width="18.7109375" style="145" customWidth="1"/>
    <col min="5" max="5" width="14.28125" style="146" customWidth="1"/>
    <col min="6" max="6" width="20.421875" style="144" customWidth="1"/>
    <col min="7" max="7" width="53.28125" style="144" customWidth="1"/>
    <col min="8" max="8" width="18.7109375" style="145" customWidth="1"/>
    <col min="9" max="9" width="20.00390625" style="145" customWidth="1"/>
    <col min="10" max="10" width="18.7109375" style="145" customWidth="1"/>
    <col min="11" max="11" width="22.140625" style="145" customWidth="1"/>
    <col min="12" max="12" width="16.57421875" style="146" customWidth="1"/>
    <col min="13" max="13" width="22.421875" style="144" customWidth="1"/>
    <col min="14" max="16384" width="10.28125" style="144" customWidth="1"/>
  </cols>
  <sheetData>
    <row r="1" ht="22.5" customHeight="1">
      <c r="A1" s="147" t="s">
        <v>0</v>
      </c>
    </row>
    <row r="2" spans="1:13" ht="22.5" customHeight="1">
      <c r="A2" s="148" t="s">
        <v>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s="140" customFormat="1" ht="44.25" customHeight="1">
      <c r="A3" s="149" t="s">
        <v>2</v>
      </c>
      <c r="B3" s="150"/>
      <c r="C3" s="150"/>
      <c r="D3" s="150"/>
      <c r="E3" s="149"/>
      <c r="F3" s="149"/>
      <c r="G3" s="149"/>
      <c r="H3" s="150"/>
      <c r="I3" s="150"/>
      <c r="J3" s="150"/>
      <c r="K3" s="150"/>
      <c r="L3" s="149"/>
      <c r="M3" s="149"/>
    </row>
    <row r="4" spans="1:13" s="141" customFormat="1" ht="33" customHeight="1">
      <c r="A4" s="151" t="s">
        <v>3</v>
      </c>
      <c r="B4" s="152"/>
      <c r="C4" s="152"/>
      <c r="D4" s="152"/>
      <c r="E4" s="153"/>
      <c r="F4" s="154"/>
      <c r="G4" s="154"/>
      <c r="H4" s="152"/>
      <c r="I4" s="152"/>
      <c r="J4" s="152"/>
      <c r="K4" s="152"/>
      <c r="L4" s="185" t="s">
        <v>4</v>
      </c>
      <c r="M4" s="185"/>
    </row>
    <row r="5" spans="1:13" s="142" customFormat="1" ht="48" customHeight="1">
      <c r="A5" s="155" t="s">
        <v>5</v>
      </c>
      <c r="B5" s="156" t="s">
        <v>6</v>
      </c>
      <c r="C5" s="156" t="s">
        <v>7</v>
      </c>
      <c r="D5" s="156" t="s">
        <v>8</v>
      </c>
      <c r="E5" s="156" t="s">
        <v>9</v>
      </c>
      <c r="F5" s="157" t="s">
        <v>10</v>
      </c>
      <c r="G5" s="157" t="s">
        <v>11</v>
      </c>
      <c r="H5" s="156" t="s">
        <v>12</v>
      </c>
      <c r="I5" s="156" t="s">
        <v>7</v>
      </c>
      <c r="J5" s="156" t="s">
        <v>13</v>
      </c>
      <c r="K5" s="156" t="s">
        <v>14</v>
      </c>
      <c r="L5" s="156" t="s">
        <v>9</v>
      </c>
      <c r="M5" s="186" t="s">
        <v>15</v>
      </c>
    </row>
    <row r="6" spans="1:13" s="143" customFormat="1" ht="28.5" customHeight="1">
      <c r="A6" s="158" t="s">
        <v>16</v>
      </c>
      <c r="B6" s="159">
        <v>9869.8</v>
      </c>
      <c r="C6" s="159">
        <f>SUM(C7:C9)</f>
        <v>11796.482</v>
      </c>
      <c r="D6" s="159">
        <f>SUM(D7:D9)</f>
        <v>11796.482</v>
      </c>
      <c r="E6" s="160">
        <f>D6/B6*100</f>
        <v>119.52098320128069</v>
      </c>
      <c r="F6" s="161" t="s">
        <v>17</v>
      </c>
      <c r="G6" s="162" t="s">
        <v>18</v>
      </c>
      <c r="H6" s="163">
        <v>5533.85</v>
      </c>
      <c r="I6" s="187">
        <v>4979.83006</v>
      </c>
      <c r="J6" s="187">
        <f>I6-K6-210</f>
        <v>470.7393600000005</v>
      </c>
      <c r="K6" s="163">
        <v>4299.0907</v>
      </c>
      <c r="L6" s="171">
        <f>K6/I6*100</f>
        <v>86.33006846020764</v>
      </c>
      <c r="M6" s="188" t="s">
        <v>19</v>
      </c>
    </row>
    <row r="7" spans="1:13" s="143" customFormat="1" ht="28.5" customHeight="1">
      <c r="A7" s="158" t="s">
        <v>20</v>
      </c>
      <c r="B7" s="159">
        <v>9148.9</v>
      </c>
      <c r="C7" s="159">
        <v>10652.03</v>
      </c>
      <c r="D7" s="159">
        <v>10652.03</v>
      </c>
      <c r="E7" s="160">
        <f>D7/B7*100</f>
        <v>116.42962541944935</v>
      </c>
      <c r="F7" s="164"/>
      <c r="G7" s="162" t="s">
        <v>21</v>
      </c>
      <c r="H7" s="163">
        <v>0</v>
      </c>
      <c r="I7" s="187">
        <v>0</v>
      </c>
      <c r="J7" s="187">
        <f>H7-I7</f>
        <v>0</v>
      </c>
      <c r="K7" s="163"/>
      <c r="L7" s="171"/>
      <c r="M7" s="188"/>
    </row>
    <row r="8" spans="1:13" s="143" customFormat="1" ht="28.5" customHeight="1">
      <c r="A8" s="158" t="s">
        <v>22</v>
      </c>
      <c r="B8" s="159">
        <v>720.9</v>
      </c>
      <c r="C8" s="159">
        <v>720.9</v>
      </c>
      <c r="D8" s="159">
        <v>720.9</v>
      </c>
      <c r="E8" s="160"/>
      <c r="F8" s="164"/>
      <c r="G8" s="162" t="s">
        <v>23</v>
      </c>
      <c r="H8" s="163">
        <v>0</v>
      </c>
      <c r="I8" s="187">
        <v>0</v>
      </c>
      <c r="J8" s="187">
        <f>H8-I8</f>
        <v>0</v>
      </c>
      <c r="K8" s="163"/>
      <c r="L8" s="171"/>
      <c r="M8" s="188"/>
    </row>
    <row r="9" spans="1:13" s="143" customFormat="1" ht="28.5" customHeight="1">
      <c r="A9" s="158" t="s">
        <v>24</v>
      </c>
      <c r="B9" s="159">
        <v>0</v>
      </c>
      <c r="C9" s="159">
        <v>423.552</v>
      </c>
      <c r="D9" s="159">
        <v>423.552</v>
      </c>
      <c r="E9" s="160"/>
      <c r="F9" s="164"/>
      <c r="G9" s="162" t="s">
        <v>25</v>
      </c>
      <c r="H9" s="163">
        <v>55.6</v>
      </c>
      <c r="I9" s="187">
        <v>50.6</v>
      </c>
      <c r="J9" s="187">
        <f>I9-K9</f>
        <v>8.536000000000001</v>
      </c>
      <c r="K9" s="163">
        <v>42.064</v>
      </c>
      <c r="L9" s="171">
        <f>K9/I9*100</f>
        <v>83.1304347826087</v>
      </c>
      <c r="M9" s="188"/>
    </row>
    <row r="10" spans="1:13" s="143" customFormat="1" ht="28.5" customHeight="1">
      <c r="A10" s="158" t="s">
        <v>26</v>
      </c>
      <c r="B10" s="159">
        <v>2530</v>
      </c>
      <c r="C10" s="159">
        <v>4900</v>
      </c>
      <c r="D10" s="163">
        <v>4900</v>
      </c>
      <c r="E10" s="160">
        <f>D10/B10*100</f>
        <v>193.67588932806322</v>
      </c>
      <c r="F10" s="164"/>
      <c r="G10" s="162" t="s">
        <v>27</v>
      </c>
      <c r="H10" s="163">
        <v>10</v>
      </c>
      <c r="I10" s="187">
        <v>3</v>
      </c>
      <c r="J10" s="187">
        <f>I10-K10</f>
        <v>2.4158</v>
      </c>
      <c r="K10" s="163">
        <v>0.5842</v>
      </c>
      <c r="L10" s="171">
        <f>K10/I10*100</f>
        <v>19.473333333333333</v>
      </c>
      <c r="M10" s="188"/>
    </row>
    <row r="11" spans="1:13" s="143" customFormat="1" ht="28.5" customHeight="1">
      <c r="A11" s="158" t="s">
        <v>28</v>
      </c>
      <c r="B11" s="163"/>
      <c r="C11" s="163"/>
      <c r="D11" s="163"/>
      <c r="E11" s="165"/>
      <c r="F11" s="164"/>
      <c r="G11" s="162" t="s">
        <v>29</v>
      </c>
      <c r="H11" s="163">
        <v>3577.72</v>
      </c>
      <c r="I11" s="187">
        <f>2144.07+432.552</f>
        <v>2576.6220000000003</v>
      </c>
      <c r="J11" s="187">
        <f>I11-K11</f>
        <v>558.8785000000003</v>
      </c>
      <c r="K11" s="163">
        <f>1585.1915+432.552</f>
        <v>2017.7435</v>
      </c>
      <c r="L11" s="171">
        <f>K11/I11*100</f>
        <v>78.30964340132157</v>
      </c>
      <c r="M11" s="188"/>
    </row>
    <row r="12" spans="1:13" s="143" customFormat="1" ht="28.5" customHeight="1">
      <c r="A12" s="166" t="s">
        <v>30</v>
      </c>
      <c r="B12" s="163">
        <v>0</v>
      </c>
      <c r="C12" s="163"/>
      <c r="D12" s="167">
        <v>43.2896</v>
      </c>
      <c r="E12" s="160"/>
      <c r="F12" s="164"/>
      <c r="G12" s="162" t="s">
        <v>31</v>
      </c>
      <c r="H12" s="163">
        <v>0</v>
      </c>
      <c r="I12" s="187">
        <v>0</v>
      </c>
      <c r="J12" s="187">
        <f aca="true" t="shared" si="0" ref="J12:J31">I12-K12</f>
        <v>0</v>
      </c>
      <c r="K12" s="163"/>
      <c r="L12" s="171"/>
      <c r="M12" s="188"/>
    </row>
    <row r="13" spans="1:13" s="143" customFormat="1" ht="28.5" customHeight="1">
      <c r="A13" s="166"/>
      <c r="B13" s="163"/>
      <c r="C13" s="163"/>
      <c r="D13" s="163"/>
      <c r="E13" s="165"/>
      <c r="F13" s="164"/>
      <c r="G13" s="162" t="s">
        <v>32</v>
      </c>
      <c r="H13" s="163">
        <v>60</v>
      </c>
      <c r="I13" s="187">
        <v>85</v>
      </c>
      <c r="J13" s="187">
        <f t="shared" si="0"/>
        <v>52.664584999999995</v>
      </c>
      <c r="K13" s="163">
        <v>32.335415000000005</v>
      </c>
      <c r="L13" s="171">
        <f>K13/I13*100</f>
        <v>38.04166470588236</v>
      </c>
      <c r="M13" s="188"/>
    </row>
    <row r="14" spans="1:13" s="143" customFormat="1" ht="21.75">
      <c r="A14" s="166"/>
      <c r="B14" s="163"/>
      <c r="C14" s="163"/>
      <c r="D14" s="163"/>
      <c r="E14" s="165"/>
      <c r="F14" s="164"/>
      <c r="G14" s="162" t="s">
        <v>33</v>
      </c>
      <c r="H14" s="163">
        <v>0</v>
      </c>
      <c r="I14" s="187">
        <v>0</v>
      </c>
      <c r="J14" s="187">
        <f t="shared" si="0"/>
        <v>0</v>
      </c>
      <c r="K14" s="163"/>
      <c r="L14" s="171"/>
      <c r="M14" s="188"/>
    </row>
    <row r="15" spans="1:13" s="143" customFormat="1" ht="28.5" customHeight="1">
      <c r="A15" s="166"/>
      <c r="B15" s="163"/>
      <c r="C15" s="163"/>
      <c r="D15" s="163"/>
      <c r="E15" s="165"/>
      <c r="F15" s="164"/>
      <c r="G15" s="162" t="s">
        <v>34</v>
      </c>
      <c r="H15" s="163">
        <v>11</v>
      </c>
      <c r="I15" s="187">
        <v>10.3275</v>
      </c>
      <c r="J15" s="187">
        <f t="shared" si="0"/>
        <v>5.000000000000001</v>
      </c>
      <c r="K15" s="163">
        <v>5.3275</v>
      </c>
      <c r="L15" s="171">
        <f>K15/I15*100</f>
        <v>51.58557250060517</v>
      </c>
      <c r="M15" s="188"/>
    </row>
    <row r="16" spans="1:13" s="143" customFormat="1" ht="21.75">
      <c r="A16" s="166"/>
      <c r="B16" s="163"/>
      <c r="C16" s="163"/>
      <c r="D16" s="163"/>
      <c r="E16" s="165"/>
      <c r="F16" s="164"/>
      <c r="G16" s="162" t="s">
        <v>35</v>
      </c>
      <c r="H16" s="163">
        <v>0</v>
      </c>
      <c r="I16" s="187">
        <v>0</v>
      </c>
      <c r="J16" s="187">
        <f t="shared" si="0"/>
        <v>0</v>
      </c>
      <c r="K16" s="163"/>
      <c r="L16" s="171"/>
      <c r="M16" s="188"/>
    </row>
    <row r="17" spans="1:13" s="143" customFormat="1" ht="28.5" customHeight="1">
      <c r="A17" s="166"/>
      <c r="B17" s="163"/>
      <c r="C17" s="163"/>
      <c r="D17" s="163"/>
      <c r="E17" s="165"/>
      <c r="F17" s="164"/>
      <c r="G17" s="162" t="s">
        <v>36</v>
      </c>
      <c r="H17" s="163">
        <v>6483.26</v>
      </c>
      <c r="I17" s="187">
        <v>798.5</v>
      </c>
      <c r="J17" s="187">
        <f t="shared" si="0"/>
        <v>90.74990000000003</v>
      </c>
      <c r="K17" s="163">
        <v>707.7501</v>
      </c>
      <c r="L17" s="171">
        <f>K17/I17*100</f>
        <v>88.63495303694427</v>
      </c>
      <c r="M17" s="188"/>
    </row>
    <row r="18" spans="1:13" s="143" customFormat="1" ht="28.5" customHeight="1">
      <c r="A18" s="166"/>
      <c r="B18" s="163"/>
      <c r="C18" s="163"/>
      <c r="D18" s="163"/>
      <c r="E18" s="165"/>
      <c r="F18" s="164"/>
      <c r="G18" s="162" t="s">
        <v>37</v>
      </c>
      <c r="H18" s="163">
        <v>100</v>
      </c>
      <c r="I18" s="187">
        <v>30</v>
      </c>
      <c r="J18" s="187">
        <f t="shared" si="0"/>
        <v>20.1794</v>
      </c>
      <c r="K18" s="163">
        <v>9.8206</v>
      </c>
      <c r="L18" s="171">
        <f>K18/I18*100</f>
        <v>32.73533333333333</v>
      </c>
      <c r="M18" s="188"/>
    </row>
    <row r="19" spans="1:13" s="143" customFormat="1" ht="21.75">
      <c r="A19" s="166"/>
      <c r="B19" s="163"/>
      <c r="C19" s="163"/>
      <c r="D19" s="163"/>
      <c r="E19" s="165"/>
      <c r="F19" s="164"/>
      <c r="G19" s="162" t="s">
        <v>38</v>
      </c>
      <c r="H19" s="163">
        <v>0</v>
      </c>
      <c r="I19" s="187">
        <v>0</v>
      </c>
      <c r="J19" s="187">
        <f t="shared" si="0"/>
        <v>0</v>
      </c>
      <c r="K19" s="163"/>
      <c r="L19" s="171"/>
      <c r="M19" s="188"/>
    </row>
    <row r="20" spans="1:13" s="143" customFormat="1" ht="21.75">
      <c r="A20" s="166"/>
      <c r="B20" s="163"/>
      <c r="C20" s="163"/>
      <c r="D20" s="163"/>
      <c r="E20" s="165"/>
      <c r="F20" s="164"/>
      <c r="G20" s="162" t="s">
        <v>39</v>
      </c>
      <c r="H20" s="163">
        <v>0</v>
      </c>
      <c r="I20" s="187">
        <v>0</v>
      </c>
      <c r="J20" s="187">
        <f t="shared" si="0"/>
        <v>0</v>
      </c>
      <c r="K20" s="163"/>
      <c r="L20" s="171"/>
      <c r="M20" s="188"/>
    </row>
    <row r="21" spans="1:13" s="143" customFormat="1" ht="21.75">
      <c r="A21" s="166"/>
      <c r="B21" s="163"/>
      <c r="C21" s="163"/>
      <c r="D21" s="163"/>
      <c r="E21" s="165"/>
      <c r="F21" s="164"/>
      <c r="G21" s="162" t="s">
        <v>40</v>
      </c>
      <c r="H21" s="163">
        <v>0</v>
      </c>
      <c r="I21" s="187">
        <v>0</v>
      </c>
      <c r="J21" s="187">
        <f t="shared" si="0"/>
        <v>0</v>
      </c>
      <c r="K21" s="163"/>
      <c r="L21" s="171"/>
      <c r="M21" s="188"/>
    </row>
    <row r="22" spans="1:13" s="143" customFormat="1" ht="21.75">
      <c r="A22" s="166"/>
      <c r="B22" s="163"/>
      <c r="C22" s="163"/>
      <c r="D22" s="163"/>
      <c r="E22" s="165"/>
      <c r="F22" s="164"/>
      <c r="G22" s="162" t="s">
        <v>41</v>
      </c>
      <c r="H22" s="163">
        <v>0</v>
      </c>
      <c r="I22" s="187">
        <v>0</v>
      </c>
      <c r="J22" s="187">
        <f t="shared" si="0"/>
        <v>0</v>
      </c>
      <c r="K22" s="163"/>
      <c r="L22" s="171"/>
      <c r="M22" s="188"/>
    </row>
    <row r="23" spans="1:13" s="143" customFormat="1" ht="21.75">
      <c r="A23" s="166"/>
      <c r="B23" s="163"/>
      <c r="C23" s="163"/>
      <c r="D23" s="163"/>
      <c r="E23" s="165"/>
      <c r="F23" s="164"/>
      <c r="G23" s="162" t="s">
        <v>42</v>
      </c>
      <c r="H23" s="163">
        <v>0</v>
      </c>
      <c r="I23" s="187">
        <v>0</v>
      </c>
      <c r="J23" s="187">
        <f t="shared" si="0"/>
        <v>0</v>
      </c>
      <c r="K23" s="163"/>
      <c r="L23" s="171"/>
      <c r="M23" s="188"/>
    </row>
    <row r="24" spans="1:13" s="143" customFormat="1" ht="28.5" customHeight="1">
      <c r="A24" s="166"/>
      <c r="B24" s="163"/>
      <c r="C24" s="163"/>
      <c r="D24" s="163"/>
      <c r="E24" s="165"/>
      <c r="F24" s="164"/>
      <c r="G24" s="162" t="s">
        <v>43</v>
      </c>
      <c r="H24" s="163">
        <v>983.61</v>
      </c>
      <c r="I24" s="187">
        <v>561.5</v>
      </c>
      <c r="J24" s="187">
        <f>I24-K24-276</f>
        <v>84.74062100000003</v>
      </c>
      <c r="K24" s="163">
        <v>200.759379</v>
      </c>
      <c r="L24" s="171">
        <f>K24/I24*100</f>
        <v>35.75411914514693</v>
      </c>
      <c r="M24" s="188"/>
    </row>
    <row r="25" spans="1:13" s="143" customFormat="1" ht="28.5" customHeight="1">
      <c r="A25" s="166"/>
      <c r="B25" s="163"/>
      <c r="C25" s="163"/>
      <c r="D25" s="163"/>
      <c r="E25" s="165"/>
      <c r="F25" s="164"/>
      <c r="G25" s="162" t="s">
        <v>44</v>
      </c>
      <c r="H25" s="163"/>
      <c r="I25" s="187">
        <v>0</v>
      </c>
      <c r="J25" s="187">
        <f t="shared" si="0"/>
        <v>0</v>
      </c>
      <c r="K25" s="163"/>
      <c r="L25" s="171"/>
      <c r="M25" s="188"/>
    </row>
    <row r="26" spans="1:13" s="143" customFormat="1" ht="28.5" customHeight="1">
      <c r="A26" s="166"/>
      <c r="B26" s="163"/>
      <c r="C26" s="163"/>
      <c r="D26" s="163"/>
      <c r="E26" s="165"/>
      <c r="F26" s="164"/>
      <c r="G26" s="162" t="s">
        <v>45</v>
      </c>
      <c r="H26" s="163">
        <v>0</v>
      </c>
      <c r="I26" s="187">
        <v>0</v>
      </c>
      <c r="J26" s="187">
        <f t="shared" si="0"/>
        <v>0</v>
      </c>
      <c r="K26" s="163"/>
      <c r="L26" s="171"/>
      <c r="M26" s="188"/>
    </row>
    <row r="27" spans="1:13" s="143" customFormat="1" ht="28.5" customHeight="1">
      <c r="A27" s="166"/>
      <c r="B27" s="163"/>
      <c r="C27" s="163"/>
      <c r="D27" s="163"/>
      <c r="E27" s="165"/>
      <c r="F27" s="164"/>
      <c r="G27" s="162" t="s">
        <v>46</v>
      </c>
      <c r="H27" s="163">
        <v>36</v>
      </c>
      <c r="I27" s="187">
        <v>27</v>
      </c>
      <c r="J27" s="187">
        <f t="shared" si="0"/>
        <v>0</v>
      </c>
      <c r="K27" s="163">
        <v>27</v>
      </c>
      <c r="L27" s="171">
        <f>K27/I27*100</f>
        <v>100</v>
      </c>
      <c r="M27" s="188"/>
    </row>
    <row r="28" spans="1:13" s="143" customFormat="1" ht="28.5" customHeight="1">
      <c r="A28" s="166"/>
      <c r="B28" s="163"/>
      <c r="C28" s="163"/>
      <c r="D28" s="163"/>
      <c r="E28" s="165"/>
      <c r="F28" s="164"/>
      <c r="G28" s="162" t="s">
        <v>47</v>
      </c>
      <c r="H28" s="163">
        <v>0</v>
      </c>
      <c r="I28" s="187">
        <v>0</v>
      </c>
      <c r="J28" s="187">
        <f t="shared" si="0"/>
        <v>0</v>
      </c>
      <c r="K28" s="163"/>
      <c r="L28" s="171"/>
      <c r="M28" s="188"/>
    </row>
    <row r="29" spans="1:13" s="143" customFormat="1" ht="28.5" customHeight="1">
      <c r="A29" s="166"/>
      <c r="B29" s="163"/>
      <c r="C29" s="163"/>
      <c r="D29" s="163"/>
      <c r="E29" s="165"/>
      <c r="F29" s="164"/>
      <c r="G29" s="162" t="s">
        <v>48</v>
      </c>
      <c r="H29" s="163">
        <v>350</v>
      </c>
      <c r="I29" s="187">
        <v>0</v>
      </c>
      <c r="J29" s="187">
        <f t="shared" si="0"/>
        <v>0</v>
      </c>
      <c r="K29" s="163"/>
      <c r="L29" s="171"/>
      <c r="M29" s="188"/>
    </row>
    <row r="30" spans="1:13" s="143" customFormat="1" ht="28.5" customHeight="1">
      <c r="A30" s="166"/>
      <c r="B30" s="163"/>
      <c r="C30" s="163"/>
      <c r="D30" s="163"/>
      <c r="E30" s="165"/>
      <c r="F30" s="164"/>
      <c r="G30" s="162" t="s">
        <v>49</v>
      </c>
      <c r="H30" s="163">
        <v>2143.79</v>
      </c>
      <c r="I30" s="187">
        <v>323.3387</v>
      </c>
      <c r="J30" s="187">
        <f t="shared" si="0"/>
        <v>27.161800000000028</v>
      </c>
      <c r="K30" s="163">
        <v>296.1769</v>
      </c>
      <c r="L30" s="171">
        <f>K30/I30*100</f>
        <v>91.59958272857533</v>
      </c>
      <c r="M30" s="188"/>
    </row>
    <row r="31" spans="1:13" s="143" customFormat="1" ht="22.5">
      <c r="A31" s="166"/>
      <c r="B31" s="163"/>
      <c r="C31" s="163"/>
      <c r="D31" s="163"/>
      <c r="E31" s="165"/>
      <c r="F31" s="164"/>
      <c r="G31" s="162" t="s">
        <v>50</v>
      </c>
      <c r="H31" s="168">
        <v>0</v>
      </c>
      <c r="I31" s="187">
        <v>0</v>
      </c>
      <c r="J31" s="187">
        <f t="shared" si="0"/>
        <v>0</v>
      </c>
      <c r="K31" s="189"/>
      <c r="L31" s="171"/>
      <c r="M31" s="188"/>
    </row>
    <row r="32" spans="1:13" s="143" customFormat="1" ht="22.5">
      <c r="A32" s="166"/>
      <c r="B32" s="163"/>
      <c r="C32" s="163"/>
      <c r="D32" s="163"/>
      <c r="E32" s="165"/>
      <c r="F32" s="164"/>
      <c r="G32" s="162" t="s">
        <v>51</v>
      </c>
      <c r="H32" s="168">
        <v>0</v>
      </c>
      <c r="I32" s="163">
        <v>0</v>
      </c>
      <c r="J32" s="163">
        <v>0</v>
      </c>
      <c r="K32" s="163"/>
      <c r="L32" s="171"/>
      <c r="M32" s="188"/>
    </row>
    <row r="33" spans="1:13" s="143" customFormat="1" ht="21.75">
      <c r="A33" s="166"/>
      <c r="B33" s="163"/>
      <c r="C33" s="163"/>
      <c r="D33" s="163"/>
      <c r="E33" s="169"/>
      <c r="F33" s="164"/>
      <c r="G33" s="162" t="s">
        <v>52</v>
      </c>
      <c r="H33" s="46">
        <v>0</v>
      </c>
      <c r="I33" s="163">
        <v>0</v>
      </c>
      <c r="J33" s="163">
        <v>0</v>
      </c>
      <c r="K33" s="163"/>
      <c r="L33" s="171"/>
      <c r="M33" s="188"/>
    </row>
    <row r="34" spans="1:13" s="143" customFormat="1" ht="21.75">
      <c r="A34" s="166"/>
      <c r="B34" s="163"/>
      <c r="C34" s="163"/>
      <c r="D34" s="163"/>
      <c r="E34" s="169"/>
      <c r="F34" s="164"/>
      <c r="G34" s="162" t="s">
        <v>53</v>
      </c>
      <c r="H34" s="46">
        <v>0</v>
      </c>
      <c r="I34" s="163">
        <v>0</v>
      </c>
      <c r="J34" s="163">
        <v>0</v>
      </c>
      <c r="K34" s="163"/>
      <c r="L34" s="171"/>
      <c r="M34" s="188"/>
    </row>
    <row r="35" spans="1:13" s="143" customFormat="1" ht="28.5" customHeight="1">
      <c r="A35" s="170" t="s">
        <v>54</v>
      </c>
      <c r="B35" s="163">
        <f>B6+B10+B11</f>
        <v>12399.8</v>
      </c>
      <c r="C35" s="163">
        <f>C6+C10+C11</f>
        <v>16696.482</v>
      </c>
      <c r="D35" s="163">
        <f>D6+D10+D11+D12</f>
        <v>16739.7716</v>
      </c>
      <c r="E35" s="171">
        <f>D35/B35*100</f>
        <v>135.0003354892821</v>
      </c>
      <c r="F35" s="164"/>
      <c r="G35" s="172" t="s">
        <v>55</v>
      </c>
      <c r="H35" s="163">
        <f>SUM(H6:H34)</f>
        <v>19344.83</v>
      </c>
      <c r="I35" s="163">
        <f>SUM(I6:I34)</f>
        <v>9445.718260000001</v>
      </c>
      <c r="J35" s="163">
        <f>SUM(J6:J34)</f>
        <v>1321.0659660000008</v>
      </c>
      <c r="K35" s="163">
        <f>SUM(K6:K34)</f>
        <v>7638.652294000001</v>
      </c>
      <c r="L35" s="171">
        <f>K35/I35*100</f>
        <v>80.86894065375184</v>
      </c>
      <c r="M35" s="188"/>
    </row>
    <row r="36" spans="1:13" s="143" customFormat="1" ht="28.5" customHeight="1">
      <c r="A36" s="173" t="s">
        <v>56</v>
      </c>
      <c r="B36" s="159">
        <v>47.42</v>
      </c>
      <c r="C36" s="159"/>
      <c r="D36" s="159"/>
      <c r="E36" s="174"/>
      <c r="F36" s="164"/>
      <c r="G36" s="175" t="s">
        <v>57</v>
      </c>
      <c r="H36" s="176"/>
      <c r="I36" s="176"/>
      <c r="J36" s="176"/>
      <c r="K36" s="190"/>
      <c r="L36" s="169"/>
      <c r="M36" s="188"/>
    </row>
    <row r="37" spans="1:13" ht="28.5" customHeight="1">
      <c r="A37" s="177" t="s">
        <v>58</v>
      </c>
      <c r="B37" s="159">
        <v>997.62</v>
      </c>
      <c r="C37" s="159"/>
      <c r="D37" s="163"/>
      <c r="E37" s="174"/>
      <c r="F37" s="164"/>
      <c r="G37" s="175" t="s">
        <v>59</v>
      </c>
      <c r="H37" s="176"/>
      <c r="I37" s="176"/>
      <c r="J37" s="176"/>
      <c r="K37" s="163">
        <f>D35-K35</f>
        <v>9101.119305999999</v>
      </c>
      <c r="L37" s="169"/>
      <c r="M37" s="188"/>
    </row>
    <row r="38" spans="1:13" ht="28.5" customHeight="1">
      <c r="A38" s="173" t="s">
        <v>60</v>
      </c>
      <c r="B38" s="163">
        <v>3429.99</v>
      </c>
      <c r="C38" s="163"/>
      <c r="D38" s="163"/>
      <c r="E38" s="174"/>
      <c r="F38" s="164"/>
      <c r="G38" s="178"/>
      <c r="H38" s="163"/>
      <c r="I38" s="163"/>
      <c r="J38" s="163"/>
      <c r="K38" s="163"/>
      <c r="L38" s="169"/>
      <c r="M38" s="188"/>
    </row>
    <row r="39" spans="1:13" ht="19.5" customHeight="1">
      <c r="A39" s="173" t="s">
        <v>61</v>
      </c>
      <c r="B39" s="163">
        <v>2470</v>
      </c>
      <c r="C39" s="163"/>
      <c r="D39" s="163"/>
      <c r="E39" s="174"/>
      <c r="F39" s="164"/>
      <c r="G39" s="175"/>
      <c r="H39" s="179"/>
      <c r="I39" s="179"/>
      <c r="J39" s="179"/>
      <c r="K39" s="163"/>
      <c r="L39" s="169"/>
      <c r="M39" s="188"/>
    </row>
    <row r="40" spans="1:13" ht="28.5" customHeight="1">
      <c r="A40" s="180" t="s">
        <v>62</v>
      </c>
      <c r="B40" s="181">
        <f>SUM(B35:B39)</f>
        <v>19344.83</v>
      </c>
      <c r="C40" s="181">
        <f>SUM(C35:C39)</f>
        <v>16696.482</v>
      </c>
      <c r="D40" s="181">
        <f>D35+D37</f>
        <v>16739.7716</v>
      </c>
      <c r="E40" s="182">
        <f>D40/B40*100</f>
        <v>86.53356788351202</v>
      </c>
      <c r="F40" s="183"/>
      <c r="G40" s="184" t="s">
        <v>63</v>
      </c>
      <c r="H40" s="181">
        <f>H35</f>
        <v>19344.83</v>
      </c>
      <c r="I40" s="181"/>
      <c r="J40" s="181"/>
      <c r="K40" s="181">
        <f>K35+K36+K37</f>
        <v>16739.7716</v>
      </c>
      <c r="L40" s="182">
        <f>K40/H40*100</f>
        <v>86.53356788351202</v>
      </c>
      <c r="M40" s="191"/>
    </row>
  </sheetData>
  <sheetProtection/>
  <mergeCells count="5">
    <mergeCell ref="A2:M2"/>
    <mergeCell ref="A3:M3"/>
    <mergeCell ref="L4:M4"/>
    <mergeCell ref="F6:F40"/>
    <mergeCell ref="M6:M40"/>
  </mergeCells>
  <printOptions horizontalCentered="1"/>
  <pageMargins left="0.31496062992125984" right="0.5511811023622047" top="0.31496062992125984" bottom="0.31496062992125984" header="0.11811023622047245" footer="0.1968503937007874"/>
  <pageSetup fitToHeight="1" fitToWidth="1" horizontalDpi="600" verticalDpi="600" orientation="landscape" paperSize="9" scale="48"/>
  <ignoredErrors>
    <ignoredError sqref="J24" formula="1"/>
    <ignoredError sqref="C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51"/>
  <sheetViews>
    <sheetView zoomScaleSheetLayoutView="100" workbookViewId="0" topLeftCell="A1">
      <selection activeCell="K13" sqref="K13"/>
    </sheetView>
  </sheetViews>
  <sheetFormatPr defaultColWidth="10.28125" defaultRowHeight="12"/>
  <cols>
    <col min="1" max="1" width="35.7109375" style="113" customWidth="1"/>
    <col min="2" max="2" width="4.57421875" style="113" customWidth="1"/>
    <col min="3" max="3" width="18.28125" style="113" customWidth="1"/>
    <col min="4" max="4" width="28.8515625" style="113" customWidth="1"/>
    <col min="5" max="5" width="5.28125" style="114" customWidth="1"/>
    <col min="6" max="6" width="20.7109375" style="113" customWidth="1"/>
    <col min="7" max="8" width="10.28125" style="115" customWidth="1"/>
    <col min="9" max="16384" width="10.28125" style="113" customWidth="1"/>
  </cols>
  <sheetData>
    <row r="1" ht="14.25">
      <c r="A1" s="116" t="s">
        <v>64</v>
      </c>
    </row>
    <row r="2" spans="1:256" ht="25.5">
      <c r="A2" s="95" t="s">
        <v>1</v>
      </c>
      <c r="B2" s="95"/>
      <c r="C2" s="95"/>
      <c r="D2" s="95"/>
      <c r="E2" s="95"/>
      <c r="F2" s="95"/>
      <c r="G2" s="96"/>
      <c r="H2" s="96"/>
      <c r="I2" s="95"/>
      <c r="J2" s="96"/>
      <c r="K2" s="96"/>
      <c r="L2" s="96"/>
      <c r="M2" s="95"/>
      <c r="N2" s="96"/>
      <c r="O2" s="96"/>
      <c r="P2" s="96"/>
      <c r="Q2" s="95"/>
      <c r="R2" s="96"/>
      <c r="S2" s="96"/>
      <c r="T2" s="96"/>
      <c r="U2" s="95"/>
      <c r="V2" s="96"/>
      <c r="W2" s="96"/>
      <c r="X2" s="96"/>
      <c r="Y2" s="95"/>
      <c r="Z2" s="96"/>
      <c r="AA2" s="96"/>
      <c r="AB2" s="96"/>
      <c r="AC2" s="95"/>
      <c r="AD2" s="96"/>
      <c r="AE2" s="96"/>
      <c r="AF2" s="96"/>
      <c r="AG2" s="95"/>
      <c r="AH2" s="96"/>
      <c r="AI2" s="96"/>
      <c r="AJ2" s="96"/>
      <c r="AK2" s="95"/>
      <c r="AL2" s="96"/>
      <c r="AM2" s="96"/>
      <c r="AN2" s="96"/>
      <c r="AO2" s="95"/>
      <c r="AP2" s="96"/>
      <c r="AQ2" s="96"/>
      <c r="AR2" s="96"/>
      <c r="AS2" s="95"/>
      <c r="AT2" s="96"/>
      <c r="AU2" s="96"/>
      <c r="AV2" s="96"/>
      <c r="AW2" s="95"/>
      <c r="AX2" s="96"/>
      <c r="AY2" s="96"/>
      <c r="AZ2" s="96"/>
      <c r="BA2" s="95"/>
      <c r="BB2" s="96"/>
      <c r="BC2" s="96"/>
      <c r="BD2" s="96"/>
      <c r="BE2" s="95"/>
      <c r="BF2" s="96"/>
      <c r="BG2" s="96"/>
      <c r="BH2" s="96"/>
      <c r="BI2" s="95"/>
      <c r="BJ2" s="96"/>
      <c r="BK2" s="96"/>
      <c r="BL2" s="96"/>
      <c r="BM2" s="95"/>
      <c r="BN2" s="96"/>
      <c r="BO2" s="96"/>
      <c r="BP2" s="96"/>
      <c r="BQ2" s="95"/>
      <c r="BR2" s="96"/>
      <c r="BS2" s="96"/>
      <c r="BT2" s="96"/>
      <c r="BU2" s="95"/>
      <c r="BV2" s="96"/>
      <c r="BW2" s="96"/>
      <c r="BX2" s="96"/>
      <c r="BY2" s="95"/>
      <c r="BZ2" s="96"/>
      <c r="CA2" s="96"/>
      <c r="CB2" s="96"/>
      <c r="CC2" s="95"/>
      <c r="CD2" s="96"/>
      <c r="CE2" s="96"/>
      <c r="CF2" s="96"/>
      <c r="CG2" s="95"/>
      <c r="CH2" s="96"/>
      <c r="CI2" s="96"/>
      <c r="CJ2" s="96"/>
      <c r="CK2" s="95"/>
      <c r="CL2" s="96"/>
      <c r="CM2" s="96"/>
      <c r="CN2" s="96"/>
      <c r="CO2" s="95"/>
      <c r="CP2" s="96"/>
      <c r="CQ2" s="96"/>
      <c r="CR2" s="96"/>
      <c r="CS2" s="95"/>
      <c r="CT2" s="96"/>
      <c r="CU2" s="96"/>
      <c r="CV2" s="96"/>
      <c r="CW2" s="95"/>
      <c r="CX2" s="96"/>
      <c r="CY2" s="96"/>
      <c r="CZ2" s="96"/>
      <c r="DA2" s="95"/>
      <c r="DB2" s="96"/>
      <c r="DC2" s="96"/>
      <c r="DD2" s="96"/>
      <c r="DE2" s="95"/>
      <c r="DF2" s="96"/>
      <c r="DG2" s="96"/>
      <c r="DH2" s="96"/>
      <c r="DI2" s="95"/>
      <c r="DJ2" s="96"/>
      <c r="DK2" s="96"/>
      <c r="DL2" s="96"/>
      <c r="DM2" s="95"/>
      <c r="DN2" s="96"/>
      <c r="DO2" s="96"/>
      <c r="DP2" s="96"/>
      <c r="DQ2" s="95"/>
      <c r="DR2" s="96"/>
      <c r="DS2" s="96"/>
      <c r="DT2" s="96"/>
      <c r="DU2" s="95"/>
      <c r="DV2" s="96"/>
      <c r="DW2" s="96"/>
      <c r="DX2" s="96"/>
      <c r="DY2" s="95"/>
      <c r="DZ2" s="96"/>
      <c r="EA2" s="96"/>
      <c r="EB2" s="96"/>
      <c r="EC2" s="95"/>
      <c r="ED2" s="96"/>
      <c r="EE2" s="96"/>
      <c r="EF2" s="96"/>
      <c r="EG2" s="95"/>
      <c r="EH2" s="96"/>
      <c r="EI2" s="96"/>
      <c r="EJ2" s="96"/>
      <c r="EK2" s="95"/>
      <c r="EL2" s="96"/>
      <c r="EM2" s="96"/>
      <c r="EN2" s="96"/>
      <c r="EO2" s="95"/>
      <c r="EP2" s="96"/>
      <c r="EQ2" s="96"/>
      <c r="ER2" s="96"/>
      <c r="ES2" s="95"/>
      <c r="ET2" s="96"/>
      <c r="EU2" s="96"/>
      <c r="EV2" s="96"/>
      <c r="EW2" s="95"/>
      <c r="EX2" s="96"/>
      <c r="EY2" s="96"/>
      <c r="EZ2" s="96"/>
      <c r="FA2" s="95"/>
      <c r="FB2" s="96"/>
      <c r="FC2" s="96"/>
      <c r="FD2" s="96"/>
      <c r="FE2" s="95"/>
      <c r="FF2" s="96"/>
      <c r="FG2" s="96"/>
      <c r="FH2" s="96"/>
      <c r="FI2" s="95"/>
      <c r="FJ2" s="96"/>
      <c r="FK2" s="96"/>
      <c r="FL2" s="96"/>
      <c r="FM2" s="95"/>
      <c r="FN2" s="96"/>
      <c r="FO2" s="96"/>
      <c r="FP2" s="96"/>
      <c r="FQ2" s="95"/>
      <c r="FR2" s="96"/>
      <c r="FS2" s="96"/>
      <c r="FT2" s="96"/>
      <c r="FU2" s="95"/>
      <c r="FV2" s="96"/>
      <c r="FW2" s="96"/>
      <c r="FX2" s="96"/>
      <c r="FY2" s="95"/>
      <c r="FZ2" s="96"/>
      <c r="GA2" s="96"/>
      <c r="GB2" s="96"/>
      <c r="GC2" s="95"/>
      <c r="GD2" s="96"/>
      <c r="GE2" s="96"/>
      <c r="GF2" s="96"/>
      <c r="GG2" s="95"/>
      <c r="GH2" s="96"/>
      <c r="GI2" s="96"/>
      <c r="GJ2" s="96"/>
      <c r="GK2" s="95"/>
      <c r="GL2" s="96"/>
      <c r="GM2" s="96"/>
      <c r="GN2" s="96"/>
      <c r="GO2" s="95"/>
      <c r="GP2" s="96"/>
      <c r="GQ2" s="96"/>
      <c r="GR2" s="96"/>
      <c r="GS2" s="95"/>
      <c r="GT2" s="96"/>
      <c r="GU2" s="96"/>
      <c r="GV2" s="96"/>
      <c r="GW2" s="95"/>
      <c r="GX2" s="96"/>
      <c r="GY2" s="96"/>
      <c r="GZ2" s="96"/>
      <c r="HA2" s="95"/>
      <c r="HB2" s="96"/>
      <c r="HC2" s="96"/>
      <c r="HD2" s="96"/>
      <c r="HE2" s="95"/>
      <c r="HF2" s="96"/>
      <c r="HG2" s="96"/>
      <c r="HH2" s="96"/>
      <c r="HI2" s="95"/>
      <c r="HJ2" s="96"/>
      <c r="HK2" s="96"/>
      <c r="HL2" s="96"/>
      <c r="HM2" s="95"/>
      <c r="HN2" s="96"/>
      <c r="HO2" s="96"/>
      <c r="HP2" s="96"/>
      <c r="HQ2" s="95"/>
      <c r="HR2" s="96"/>
      <c r="HS2" s="96"/>
      <c r="HT2" s="96"/>
      <c r="HU2" s="95"/>
      <c r="HV2" s="96"/>
      <c r="HW2" s="96"/>
      <c r="HX2" s="96"/>
      <c r="HY2" s="95"/>
      <c r="HZ2" s="96"/>
      <c r="IA2" s="96"/>
      <c r="IB2" s="96"/>
      <c r="IC2" s="95"/>
      <c r="ID2" s="96"/>
      <c r="IE2" s="96"/>
      <c r="IF2" s="96"/>
      <c r="IG2" s="95"/>
      <c r="IH2" s="96"/>
      <c r="II2" s="96"/>
      <c r="IJ2" s="96"/>
      <c r="IK2" s="95"/>
      <c r="IL2" s="96"/>
      <c r="IM2" s="96"/>
      <c r="IN2" s="96"/>
      <c r="IO2" s="95"/>
      <c r="IP2" s="96"/>
      <c r="IQ2" s="96"/>
      <c r="IR2" s="96"/>
      <c r="IS2" s="95"/>
      <c r="IT2" s="96"/>
      <c r="IU2" s="96"/>
      <c r="IV2" s="96"/>
    </row>
    <row r="3" spans="1:8" s="111" customFormat="1" ht="51" customHeight="1">
      <c r="A3" s="97" t="s">
        <v>65</v>
      </c>
      <c r="B3" s="98"/>
      <c r="C3" s="98"/>
      <c r="D3" s="98"/>
      <c r="E3" s="117"/>
      <c r="F3" s="98"/>
      <c r="G3" s="118"/>
      <c r="H3" s="118"/>
    </row>
    <row r="4" spans="1:6" ht="18.75" customHeight="1">
      <c r="A4" s="119" t="s">
        <v>66</v>
      </c>
      <c r="B4" s="120"/>
      <c r="C4" s="120"/>
      <c r="D4" s="120"/>
      <c r="E4" s="121"/>
      <c r="F4" s="122" t="s">
        <v>4</v>
      </c>
    </row>
    <row r="5" spans="1:8" s="112" customFormat="1" ht="18.75" customHeight="1">
      <c r="A5" s="192" t="s">
        <v>67</v>
      </c>
      <c r="B5" s="123"/>
      <c r="C5" s="123"/>
      <c r="D5" s="192" t="s">
        <v>68</v>
      </c>
      <c r="E5" s="124"/>
      <c r="F5" s="123"/>
      <c r="G5" s="125"/>
      <c r="H5" s="125"/>
    </row>
    <row r="6" spans="1:8" s="112" customFormat="1" ht="18.75" customHeight="1">
      <c r="A6" s="192" t="s">
        <v>69</v>
      </c>
      <c r="B6" s="192" t="s">
        <v>70</v>
      </c>
      <c r="C6" s="123" t="s">
        <v>71</v>
      </c>
      <c r="D6" s="192" t="s">
        <v>69</v>
      </c>
      <c r="E6" s="193" t="s">
        <v>70</v>
      </c>
      <c r="F6" s="123" t="s">
        <v>71</v>
      </c>
      <c r="G6" s="125"/>
      <c r="H6" s="125"/>
    </row>
    <row r="7" spans="1:8" s="112" customFormat="1" ht="18.75" customHeight="1">
      <c r="A7" s="192" t="s">
        <v>72</v>
      </c>
      <c r="B7" s="123"/>
      <c r="C7" s="192" t="s">
        <v>73</v>
      </c>
      <c r="D7" s="192" t="s">
        <v>72</v>
      </c>
      <c r="E7" s="124"/>
      <c r="F7" s="194" t="s">
        <v>74</v>
      </c>
      <c r="G7" s="125"/>
      <c r="H7" s="125"/>
    </row>
    <row r="8" spans="1:8" s="112" customFormat="1" ht="18.75" customHeight="1">
      <c r="A8" s="195" t="s">
        <v>16</v>
      </c>
      <c r="B8" s="192" t="s">
        <v>73</v>
      </c>
      <c r="C8" s="102">
        <v>11796.482</v>
      </c>
      <c r="D8" s="127" t="s">
        <v>18</v>
      </c>
      <c r="E8" s="124">
        <v>29</v>
      </c>
      <c r="F8" s="128">
        <v>4370.6</v>
      </c>
      <c r="G8" s="125"/>
      <c r="H8" s="125"/>
    </row>
    <row r="9" spans="1:8" s="112" customFormat="1" ht="18.75" customHeight="1">
      <c r="A9" s="127" t="s">
        <v>75</v>
      </c>
      <c r="B9" s="192" t="s">
        <v>74</v>
      </c>
      <c r="C9" s="102">
        <v>4900</v>
      </c>
      <c r="D9" s="127" t="s">
        <v>21</v>
      </c>
      <c r="E9" s="124">
        <v>30</v>
      </c>
      <c r="F9" s="128"/>
      <c r="G9" s="125"/>
      <c r="H9" s="125"/>
    </row>
    <row r="10" spans="1:8" s="112" customFormat="1" ht="18.75" customHeight="1">
      <c r="A10" s="127" t="s">
        <v>76</v>
      </c>
      <c r="B10" s="192" t="s">
        <v>77</v>
      </c>
      <c r="C10" s="129"/>
      <c r="D10" s="127" t="s">
        <v>23</v>
      </c>
      <c r="E10" s="124">
        <v>31</v>
      </c>
      <c r="F10" s="128"/>
      <c r="G10" s="125"/>
      <c r="H10" s="125"/>
    </row>
    <row r="11" spans="1:8" s="112" customFormat="1" ht="18.75" customHeight="1">
      <c r="A11" s="127" t="s">
        <v>78</v>
      </c>
      <c r="B11" s="192" t="s">
        <v>79</v>
      </c>
      <c r="C11" s="102">
        <v>43.2896</v>
      </c>
      <c r="D11" s="127" t="s">
        <v>25</v>
      </c>
      <c r="E11" s="124">
        <v>32</v>
      </c>
      <c r="F11" s="128">
        <v>42.06</v>
      </c>
      <c r="G11" s="125"/>
      <c r="H11" s="125"/>
    </row>
    <row r="12" spans="1:8" s="112" customFormat="1" ht="18.75" customHeight="1">
      <c r="A12" s="127"/>
      <c r="B12" s="192" t="s">
        <v>80</v>
      </c>
      <c r="C12" s="128"/>
      <c r="D12" s="127" t="s">
        <v>27</v>
      </c>
      <c r="E12" s="124">
        <v>33</v>
      </c>
      <c r="F12" s="128">
        <v>0.5842</v>
      </c>
      <c r="G12" s="125"/>
      <c r="H12" s="125"/>
    </row>
    <row r="13" spans="1:8" s="112" customFormat="1" ht="18.75" customHeight="1">
      <c r="A13" s="127"/>
      <c r="B13" s="192" t="s">
        <v>81</v>
      </c>
      <c r="C13" s="129"/>
      <c r="D13" s="127" t="s">
        <v>29</v>
      </c>
      <c r="E13" s="124">
        <v>34</v>
      </c>
      <c r="F13" s="128">
        <f>1564.77+423.552</f>
        <v>1988.3220000000001</v>
      </c>
      <c r="G13" s="125"/>
      <c r="H13" s="125"/>
    </row>
    <row r="14" spans="1:8" s="112" customFormat="1" ht="18.75" customHeight="1">
      <c r="A14" s="127"/>
      <c r="B14" s="192" t="s">
        <v>82</v>
      </c>
      <c r="C14" s="129"/>
      <c r="D14" s="127" t="s">
        <v>31</v>
      </c>
      <c r="E14" s="124">
        <v>35</v>
      </c>
      <c r="F14" s="128"/>
      <c r="G14" s="125"/>
      <c r="H14" s="125"/>
    </row>
    <row r="15" spans="1:8" s="112" customFormat="1" ht="18.75" customHeight="1">
      <c r="A15" s="127"/>
      <c r="B15" s="192" t="s">
        <v>83</v>
      </c>
      <c r="C15" s="129"/>
      <c r="D15" s="127" t="s">
        <v>32</v>
      </c>
      <c r="E15" s="124">
        <v>36</v>
      </c>
      <c r="F15" s="128">
        <v>32.335415000000005</v>
      </c>
      <c r="G15" s="125"/>
      <c r="H15" s="125"/>
    </row>
    <row r="16" spans="1:8" s="112" customFormat="1" ht="18.75" customHeight="1">
      <c r="A16" s="127"/>
      <c r="B16" s="192" t="s">
        <v>84</v>
      </c>
      <c r="C16" s="129"/>
      <c r="D16" s="127" t="s">
        <v>33</v>
      </c>
      <c r="E16" s="124">
        <v>37</v>
      </c>
      <c r="F16" s="128"/>
      <c r="G16" s="125"/>
      <c r="H16" s="125"/>
    </row>
    <row r="17" spans="1:8" s="112" customFormat="1" ht="18.75" customHeight="1">
      <c r="A17" s="127"/>
      <c r="B17" s="192" t="s">
        <v>85</v>
      </c>
      <c r="C17" s="129"/>
      <c r="D17" s="127" t="s">
        <v>34</v>
      </c>
      <c r="E17" s="124">
        <v>38</v>
      </c>
      <c r="F17" s="128">
        <v>5.3275</v>
      </c>
      <c r="G17" s="125"/>
      <c r="H17" s="125"/>
    </row>
    <row r="18" spans="1:8" s="112" customFormat="1" ht="18.75" customHeight="1">
      <c r="A18" s="127"/>
      <c r="B18" s="192" t="s">
        <v>86</v>
      </c>
      <c r="C18" s="129"/>
      <c r="D18" s="127" t="s">
        <v>35</v>
      </c>
      <c r="E18" s="124">
        <v>39</v>
      </c>
      <c r="F18" s="128"/>
      <c r="G18" s="125"/>
      <c r="H18" s="125"/>
    </row>
    <row r="19" spans="1:8" s="112" customFormat="1" ht="18.75" customHeight="1">
      <c r="A19" s="127"/>
      <c r="B19" s="192" t="s">
        <v>87</v>
      </c>
      <c r="C19" s="129"/>
      <c r="D19" s="127" t="s">
        <v>36</v>
      </c>
      <c r="E19" s="124">
        <v>40</v>
      </c>
      <c r="F19" s="128">
        <v>654.758523</v>
      </c>
      <c r="G19" s="125"/>
      <c r="H19" s="125"/>
    </row>
    <row r="20" spans="1:8" s="112" customFormat="1" ht="18.75" customHeight="1">
      <c r="A20" s="127"/>
      <c r="B20" s="192" t="s">
        <v>88</v>
      </c>
      <c r="C20" s="129"/>
      <c r="D20" s="127" t="s">
        <v>37</v>
      </c>
      <c r="E20" s="124">
        <v>41</v>
      </c>
      <c r="F20" s="128">
        <v>9.8206</v>
      </c>
      <c r="G20" s="125"/>
      <c r="H20" s="125"/>
    </row>
    <row r="21" spans="1:8" s="112" customFormat="1" ht="18.75" customHeight="1">
      <c r="A21" s="127"/>
      <c r="B21" s="192" t="s">
        <v>89</v>
      </c>
      <c r="C21" s="129"/>
      <c r="D21" s="127" t="s">
        <v>38</v>
      </c>
      <c r="E21" s="124">
        <v>42</v>
      </c>
      <c r="F21" s="128"/>
      <c r="G21" s="125"/>
      <c r="H21" s="125"/>
    </row>
    <row r="22" spans="1:8" s="112" customFormat="1" ht="18.75" customHeight="1">
      <c r="A22" s="127"/>
      <c r="B22" s="192" t="s">
        <v>90</v>
      </c>
      <c r="C22" s="129"/>
      <c r="D22" s="127" t="s">
        <v>39</v>
      </c>
      <c r="E22" s="124">
        <v>43</v>
      </c>
      <c r="F22" s="128"/>
      <c r="G22" s="125"/>
      <c r="H22" s="125"/>
    </row>
    <row r="23" spans="1:8" s="112" customFormat="1" ht="18.75" customHeight="1">
      <c r="A23" s="127"/>
      <c r="B23" s="192" t="s">
        <v>91</v>
      </c>
      <c r="C23" s="129"/>
      <c r="D23" s="127" t="s">
        <v>40</v>
      </c>
      <c r="E23" s="124">
        <v>44</v>
      </c>
      <c r="F23" s="128"/>
      <c r="G23" s="125"/>
      <c r="H23" s="125"/>
    </row>
    <row r="24" spans="1:8" s="112" customFormat="1" ht="18.75" customHeight="1">
      <c r="A24" s="127"/>
      <c r="B24" s="192" t="s">
        <v>92</v>
      </c>
      <c r="C24" s="129"/>
      <c r="D24" s="127" t="s">
        <v>41</v>
      </c>
      <c r="E24" s="124">
        <v>45</v>
      </c>
      <c r="F24" s="128"/>
      <c r="G24" s="125"/>
      <c r="H24" s="125"/>
    </row>
    <row r="25" spans="1:8" s="112" customFormat="1" ht="18.75" customHeight="1">
      <c r="A25" s="127"/>
      <c r="B25" s="192" t="s">
        <v>93</v>
      </c>
      <c r="C25" s="129"/>
      <c r="D25" s="127" t="s">
        <v>42</v>
      </c>
      <c r="E25" s="124">
        <v>46</v>
      </c>
      <c r="F25" s="128"/>
      <c r="G25" s="125"/>
      <c r="H25" s="125"/>
    </row>
    <row r="26" spans="1:8" s="112" customFormat="1" ht="18.75" customHeight="1">
      <c r="A26" s="127"/>
      <c r="B26" s="192" t="s">
        <v>94</v>
      </c>
      <c r="C26" s="129"/>
      <c r="D26" s="127" t="s">
        <v>43</v>
      </c>
      <c r="E26" s="124">
        <v>47</v>
      </c>
      <c r="F26" s="128">
        <v>200.759379</v>
      </c>
      <c r="G26" s="125"/>
      <c r="H26" s="125"/>
    </row>
    <row r="27" spans="1:8" s="112" customFormat="1" ht="18.75" customHeight="1">
      <c r="A27" s="127"/>
      <c r="B27" s="192" t="s">
        <v>95</v>
      </c>
      <c r="C27" s="129"/>
      <c r="D27" s="127" t="s">
        <v>44</v>
      </c>
      <c r="E27" s="124">
        <v>48</v>
      </c>
      <c r="F27" s="128"/>
      <c r="G27" s="93"/>
      <c r="H27" s="125"/>
    </row>
    <row r="28" spans="1:8" s="112" customFormat="1" ht="18.75" customHeight="1">
      <c r="A28" s="127"/>
      <c r="B28" s="192" t="s">
        <v>96</v>
      </c>
      <c r="C28" s="129"/>
      <c r="D28" s="127" t="s">
        <v>45</v>
      </c>
      <c r="E28" s="124">
        <v>49</v>
      </c>
      <c r="F28" s="128"/>
      <c r="G28" s="93"/>
      <c r="H28" s="125"/>
    </row>
    <row r="29" spans="1:8" s="112" customFormat="1" ht="18.75" customHeight="1">
      <c r="A29" s="127"/>
      <c r="B29" s="192" t="s">
        <v>97</v>
      </c>
      <c r="C29" s="129"/>
      <c r="D29" s="127" t="s">
        <v>46</v>
      </c>
      <c r="E29" s="124">
        <v>50</v>
      </c>
      <c r="F29" s="128">
        <v>27</v>
      </c>
      <c r="G29" s="93"/>
      <c r="H29" s="125"/>
    </row>
    <row r="30" spans="1:8" s="112" customFormat="1" ht="18.75" customHeight="1">
      <c r="A30" s="127"/>
      <c r="B30" s="123"/>
      <c r="C30" s="129"/>
      <c r="D30" s="127" t="s">
        <v>47</v>
      </c>
      <c r="E30" s="124">
        <v>51</v>
      </c>
      <c r="F30" s="128"/>
      <c r="G30" s="93"/>
      <c r="H30" s="125"/>
    </row>
    <row r="31" spans="1:8" s="112" customFormat="1" ht="18.75" customHeight="1">
      <c r="A31" s="127"/>
      <c r="B31" s="123"/>
      <c r="C31" s="129"/>
      <c r="D31" s="127" t="s">
        <v>48</v>
      </c>
      <c r="E31" s="124">
        <v>52</v>
      </c>
      <c r="F31" s="128"/>
      <c r="G31" s="93"/>
      <c r="H31" s="125"/>
    </row>
    <row r="32" spans="1:8" s="112" customFormat="1" ht="18.75" customHeight="1">
      <c r="A32" s="127"/>
      <c r="B32" s="123"/>
      <c r="C32" s="129"/>
      <c r="D32" s="127" t="s">
        <v>49</v>
      </c>
      <c r="E32" s="124">
        <v>53</v>
      </c>
      <c r="F32" s="128">
        <v>298.0769</v>
      </c>
      <c r="G32" s="93"/>
      <c r="H32" s="125"/>
    </row>
    <row r="33" spans="1:8" s="112" customFormat="1" ht="18.75" customHeight="1">
      <c r="A33" s="127"/>
      <c r="B33" s="123"/>
      <c r="C33" s="129"/>
      <c r="D33" s="127" t="s">
        <v>50</v>
      </c>
      <c r="E33" s="124">
        <v>54</v>
      </c>
      <c r="F33" s="128"/>
      <c r="G33" s="93"/>
      <c r="H33" s="125"/>
    </row>
    <row r="34" spans="1:8" s="112" customFormat="1" ht="18.75" customHeight="1">
      <c r="A34" s="127"/>
      <c r="B34" s="123"/>
      <c r="C34" s="129"/>
      <c r="D34" s="127" t="s">
        <v>51</v>
      </c>
      <c r="E34" s="124">
        <v>55</v>
      </c>
      <c r="F34" s="128"/>
      <c r="G34" s="93"/>
      <c r="H34" s="125"/>
    </row>
    <row r="35" spans="1:8" s="112" customFormat="1" ht="18.75" customHeight="1">
      <c r="A35" s="127"/>
      <c r="B35" s="192" t="s">
        <v>98</v>
      </c>
      <c r="C35" s="129"/>
      <c r="D35" s="127" t="s">
        <v>52</v>
      </c>
      <c r="E35" s="124">
        <v>56</v>
      </c>
      <c r="F35" s="128"/>
      <c r="G35" s="125"/>
      <c r="H35" s="125"/>
    </row>
    <row r="36" spans="1:8" s="112" customFormat="1" ht="18.75" customHeight="1">
      <c r="A36" s="127"/>
      <c r="B36" s="192" t="s">
        <v>99</v>
      </c>
      <c r="C36" s="129"/>
      <c r="D36" s="127" t="s">
        <v>53</v>
      </c>
      <c r="E36" s="124">
        <v>57</v>
      </c>
      <c r="F36" s="130"/>
      <c r="G36" s="125"/>
      <c r="H36" s="125"/>
    </row>
    <row r="37" spans="1:8" s="112" customFormat="1" ht="18.75" customHeight="1">
      <c r="A37" s="127"/>
      <c r="B37" s="192" t="s">
        <v>100</v>
      </c>
      <c r="C37" s="129"/>
      <c r="D37" s="127"/>
      <c r="E37" s="124"/>
      <c r="F37" s="129"/>
      <c r="G37" s="125"/>
      <c r="H37" s="125"/>
    </row>
    <row r="38" spans="1:8" s="112" customFormat="1" ht="18.75" customHeight="1">
      <c r="A38" s="196" t="s">
        <v>101</v>
      </c>
      <c r="B38" s="123"/>
      <c r="C38" s="132">
        <f>SUM(C8:C37)</f>
        <v>16739.7716</v>
      </c>
      <c r="D38" s="196" t="s">
        <v>102</v>
      </c>
      <c r="E38" s="124"/>
      <c r="F38" s="132">
        <f>SUM(F8:F37)</f>
        <v>7629.644517000001</v>
      </c>
      <c r="G38" s="125"/>
      <c r="H38" s="125"/>
    </row>
    <row r="39" spans="1:8" s="112" customFormat="1" ht="18.75" customHeight="1">
      <c r="A39" s="133" t="s">
        <v>103</v>
      </c>
      <c r="B39" s="192" t="s">
        <v>104</v>
      </c>
      <c r="C39" s="132">
        <f>C40+C41</f>
        <v>43007.384113</v>
      </c>
      <c r="D39" s="133"/>
      <c r="E39" s="124">
        <v>54</v>
      </c>
      <c r="F39" s="133"/>
      <c r="G39" s="125"/>
      <c r="H39" s="125"/>
    </row>
    <row r="40" spans="1:8" s="112" customFormat="1" ht="18.75" customHeight="1">
      <c r="A40" s="133" t="s">
        <v>105</v>
      </c>
      <c r="B40" s="192" t="s">
        <v>106</v>
      </c>
      <c r="C40" s="102">
        <f>41152.763855+1854.620258</f>
        <v>43007.384113</v>
      </c>
      <c r="D40" s="133" t="s">
        <v>107</v>
      </c>
      <c r="E40" s="124">
        <v>55</v>
      </c>
      <c r="F40" s="132">
        <f>C42-F38</f>
        <v>52117.511196</v>
      </c>
      <c r="G40" s="125"/>
      <c r="H40" s="125"/>
    </row>
    <row r="41" spans="1:8" s="112" customFormat="1" ht="18.75" customHeight="1">
      <c r="A41" s="127" t="s">
        <v>108</v>
      </c>
      <c r="B41" s="192" t="s">
        <v>109</v>
      </c>
      <c r="C41" s="132"/>
      <c r="D41" s="127"/>
      <c r="E41" s="124">
        <v>56</v>
      </c>
      <c r="F41" s="133"/>
      <c r="G41" s="125"/>
      <c r="H41" s="125"/>
    </row>
    <row r="42" spans="1:6" ht="18.75" customHeight="1">
      <c r="A42" s="196" t="s">
        <v>110</v>
      </c>
      <c r="B42" s="123"/>
      <c r="C42" s="132">
        <f>C38+C39</f>
        <v>59747.155713</v>
      </c>
      <c r="D42" s="196" t="s">
        <v>110</v>
      </c>
      <c r="E42" s="124"/>
      <c r="F42" s="132">
        <f>F38+F40</f>
        <v>59747.155713</v>
      </c>
    </row>
    <row r="43" spans="1:6" ht="34.5" customHeight="1">
      <c r="A43" s="134" t="s">
        <v>111</v>
      </c>
      <c r="B43" s="135"/>
      <c r="C43" s="135"/>
      <c r="D43" s="135"/>
      <c r="E43" s="136"/>
      <c r="F43" s="135"/>
    </row>
    <row r="44" spans="1:6" ht="14.25">
      <c r="A44" s="137"/>
      <c r="B44" s="137"/>
      <c r="C44" s="137"/>
      <c r="D44" s="137"/>
      <c r="E44" s="137"/>
      <c r="F44" s="137"/>
    </row>
    <row r="51" spans="1:6" ht="14.25">
      <c r="A51" s="138" t="s">
        <v>112</v>
      </c>
      <c r="B51" s="138"/>
      <c r="C51" s="138"/>
      <c r="D51" s="138"/>
      <c r="E51" s="139"/>
      <c r="F51" s="138"/>
    </row>
  </sheetData>
  <sheetProtection/>
  <mergeCells count="69">
    <mergeCell ref="A2:F2"/>
    <mergeCell ref="I2:L2"/>
    <mergeCell ref="M2:P2"/>
    <mergeCell ref="Q2:T2"/>
    <mergeCell ref="U2:X2"/>
    <mergeCell ref="Y2:AB2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  <mergeCell ref="BM2:BP2"/>
    <mergeCell ref="BQ2:BT2"/>
    <mergeCell ref="BU2:BX2"/>
    <mergeCell ref="BY2:CB2"/>
    <mergeCell ref="CC2:CF2"/>
    <mergeCell ref="CG2:CJ2"/>
    <mergeCell ref="CK2:CN2"/>
    <mergeCell ref="CO2:CR2"/>
    <mergeCell ref="CS2:CV2"/>
    <mergeCell ref="CW2:CZ2"/>
    <mergeCell ref="DA2:DD2"/>
    <mergeCell ref="DE2:DH2"/>
    <mergeCell ref="DI2:DL2"/>
    <mergeCell ref="DM2:DP2"/>
    <mergeCell ref="DQ2:DT2"/>
    <mergeCell ref="DU2:DX2"/>
    <mergeCell ref="DY2:EB2"/>
    <mergeCell ref="EC2:EF2"/>
    <mergeCell ref="EG2:EJ2"/>
    <mergeCell ref="EK2:EN2"/>
    <mergeCell ref="EO2:ER2"/>
    <mergeCell ref="ES2:EV2"/>
    <mergeCell ref="EW2:EZ2"/>
    <mergeCell ref="FA2:FD2"/>
    <mergeCell ref="FE2:FH2"/>
    <mergeCell ref="FI2:FL2"/>
    <mergeCell ref="FM2:FP2"/>
    <mergeCell ref="FQ2:FT2"/>
    <mergeCell ref="FU2:FX2"/>
    <mergeCell ref="FY2:GB2"/>
    <mergeCell ref="GC2:GF2"/>
    <mergeCell ref="GG2:GJ2"/>
    <mergeCell ref="GK2:GN2"/>
    <mergeCell ref="GO2:GR2"/>
    <mergeCell ref="GS2:GV2"/>
    <mergeCell ref="GW2:GZ2"/>
    <mergeCell ref="HA2:HD2"/>
    <mergeCell ref="HE2:HH2"/>
    <mergeCell ref="HI2:HL2"/>
    <mergeCell ref="HM2:HP2"/>
    <mergeCell ref="HQ2:HT2"/>
    <mergeCell ref="HU2:HX2"/>
    <mergeCell ref="HY2:IB2"/>
    <mergeCell ref="IC2:IF2"/>
    <mergeCell ref="IG2:IJ2"/>
    <mergeCell ref="IK2:IN2"/>
    <mergeCell ref="IO2:IR2"/>
    <mergeCell ref="IS2:IV2"/>
    <mergeCell ref="A3:F3"/>
    <mergeCell ref="A5:C5"/>
    <mergeCell ref="D5:F5"/>
    <mergeCell ref="A43:F43"/>
    <mergeCell ref="A44:F44"/>
    <mergeCell ref="A51:F51"/>
  </mergeCells>
  <printOptions horizontalCentered="1"/>
  <pageMargins left="0.35" right="0.35" top="0.47" bottom="0.23999999999999996" header="0.35" footer="0.2"/>
  <pageSetup fitToHeight="1" fitToWidth="1" horizontalDpi="300" verticalDpi="300" orientation="portrait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view="pageBreakPreview" zoomScale="60" workbookViewId="0" topLeftCell="A1">
      <selection activeCell="A29" sqref="A29:IV35"/>
    </sheetView>
  </sheetViews>
  <sheetFormatPr defaultColWidth="9.140625" defaultRowHeight="14.25" customHeight="1"/>
  <cols>
    <col min="1" max="1" width="31.7109375" style="0" customWidth="1"/>
    <col min="2" max="2" width="25.7109375" style="0" customWidth="1"/>
    <col min="3" max="3" width="31.7109375" style="0" customWidth="1"/>
    <col min="4" max="4" width="35.28125" style="0" customWidth="1"/>
  </cols>
  <sheetData>
    <row r="1" ht="14.25" customHeight="1">
      <c r="A1" s="68" t="s">
        <v>113</v>
      </c>
    </row>
    <row r="2" spans="1:4" s="94" customFormat="1" ht="35.25" customHeight="1">
      <c r="A2" s="95" t="s">
        <v>114</v>
      </c>
      <c r="B2" s="96"/>
      <c r="C2" s="96"/>
      <c r="D2" s="96"/>
    </row>
    <row r="3" spans="1:4" ht="33" customHeight="1">
      <c r="A3" s="97" t="s">
        <v>115</v>
      </c>
      <c r="B3" s="98"/>
      <c r="C3" s="98"/>
      <c r="D3" s="98"/>
    </row>
    <row r="4" spans="1:4" ht="17.25" customHeight="1">
      <c r="A4" s="34" t="s">
        <v>4</v>
      </c>
      <c r="B4" s="56"/>
      <c r="C4" s="56"/>
      <c r="D4" s="56"/>
    </row>
    <row r="5" spans="1:4" ht="24" customHeight="1">
      <c r="A5" s="99" t="s">
        <v>67</v>
      </c>
      <c r="B5" s="100"/>
      <c r="C5" s="99" t="s">
        <v>68</v>
      </c>
      <c r="D5" s="100"/>
    </row>
    <row r="6" spans="1:4" ht="19.5" customHeight="1">
      <c r="A6" s="99" t="s">
        <v>116</v>
      </c>
      <c r="B6" s="99" t="s">
        <v>117</v>
      </c>
      <c r="C6" s="99" t="s">
        <v>116</v>
      </c>
      <c r="D6" s="99" t="s">
        <v>117</v>
      </c>
    </row>
    <row r="7" spans="1:4" ht="19.5" customHeight="1">
      <c r="A7" s="101" t="s">
        <v>118</v>
      </c>
      <c r="B7" s="102">
        <v>11796.482</v>
      </c>
      <c r="C7" s="101" t="s">
        <v>119</v>
      </c>
      <c r="D7" s="103">
        <v>467.616321</v>
      </c>
    </row>
    <row r="8" spans="1:4" ht="19.5" customHeight="1">
      <c r="A8" s="101" t="s">
        <v>120</v>
      </c>
      <c r="B8" s="102">
        <v>4900</v>
      </c>
      <c r="C8" s="101" t="s">
        <v>121</v>
      </c>
      <c r="D8" s="104">
        <v>341.9</v>
      </c>
    </row>
    <row r="9" spans="1:4" ht="19.5" customHeight="1">
      <c r="A9" s="101" t="s">
        <v>122</v>
      </c>
      <c r="B9" s="102"/>
      <c r="C9" s="101" t="s">
        <v>123</v>
      </c>
      <c r="D9" s="105">
        <v>124.99750799999998</v>
      </c>
    </row>
    <row r="10" spans="1:4" ht="19.5" customHeight="1">
      <c r="A10" s="101" t="s">
        <v>124</v>
      </c>
      <c r="B10" s="102"/>
      <c r="C10" s="106" t="s">
        <v>125</v>
      </c>
      <c r="D10" s="103">
        <v>0.72</v>
      </c>
    </row>
    <row r="11" spans="1:4" ht="19.5" customHeight="1">
      <c r="A11" s="106" t="s">
        <v>126</v>
      </c>
      <c r="B11" s="102"/>
      <c r="C11" s="101" t="s">
        <v>127</v>
      </c>
      <c r="D11" s="105">
        <f>SUM(D12:D21)</f>
        <v>7162.027978</v>
      </c>
    </row>
    <row r="12" spans="1:4" ht="19.5" customHeight="1">
      <c r="A12" s="101" t="s">
        <v>128</v>
      </c>
      <c r="B12" s="102">
        <v>43.2896</v>
      </c>
      <c r="C12" s="101" t="s">
        <v>121</v>
      </c>
      <c r="D12" s="103">
        <v>17.33</v>
      </c>
    </row>
    <row r="13" spans="1:4" ht="19.5" customHeight="1">
      <c r="A13" s="101"/>
      <c r="B13" s="102"/>
      <c r="C13" s="101" t="s">
        <v>123</v>
      </c>
      <c r="D13" s="107">
        <v>1980.73</v>
      </c>
    </row>
    <row r="14" spans="1:4" ht="19.5" customHeight="1">
      <c r="A14" s="106"/>
      <c r="B14" s="102"/>
      <c r="C14" s="101" t="s">
        <v>129</v>
      </c>
      <c r="D14" s="103">
        <v>29.6</v>
      </c>
    </row>
    <row r="15" spans="1:4" ht="19.5" customHeight="1">
      <c r="A15" s="101"/>
      <c r="B15" s="102"/>
      <c r="C15" s="101" t="s">
        <v>130</v>
      </c>
      <c r="D15" s="103"/>
    </row>
    <row r="16" spans="1:4" ht="19.5" customHeight="1">
      <c r="A16" s="101"/>
      <c r="B16" s="102"/>
      <c r="C16" s="101" t="s">
        <v>131</v>
      </c>
      <c r="D16" s="102"/>
    </row>
    <row r="17" spans="1:4" ht="19.5" customHeight="1">
      <c r="A17" s="108" t="s">
        <v>132</v>
      </c>
      <c r="B17" s="102">
        <f>SUM(B7:B16)</f>
        <v>16739.7716</v>
      </c>
      <c r="C17" s="101" t="s">
        <v>125</v>
      </c>
      <c r="D17" s="102">
        <v>81.237978</v>
      </c>
    </row>
    <row r="18" spans="1:4" ht="19.5" customHeight="1">
      <c r="A18" s="108"/>
      <c r="B18" s="102"/>
      <c r="C18" s="101" t="s">
        <v>133</v>
      </c>
      <c r="D18" s="102"/>
    </row>
    <row r="19" spans="1:4" ht="19.5" customHeight="1">
      <c r="A19" s="101"/>
      <c r="B19" s="102"/>
      <c r="C19" s="101" t="s">
        <v>134</v>
      </c>
      <c r="D19" s="102">
        <v>4688.53</v>
      </c>
    </row>
    <row r="20" spans="1:4" ht="19.5" customHeight="1">
      <c r="A20" s="101" t="s">
        <v>135</v>
      </c>
      <c r="B20" s="102">
        <f>41152.763855+1854.620258</f>
        <v>43007.384113</v>
      </c>
      <c r="C20" s="101" t="s">
        <v>136</v>
      </c>
      <c r="D20" s="102"/>
    </row>
    <row r="21" spans="1:4" ht="19.5" customHeight="1">
      <c r="A21" s="101"/>
      <c r="B21" s="102"/>
      <c r="C21" s="101" t="s">
        <v>137</v>
      </c>
      <c r="D21" s="102">
        <v>364.6</v>
      </c>
    </row>
    <row r="22" spans="1:4" ht="19.5" customHeight="1">
      <c r="A22" s="101"/>
      <c r="B22" s="102"/>
      <c r="C22" s="108" t="s">
        <v>132</v>
      </c>
      <c r="D22" s="102">
        <f>D7+D11</f>
        <v>7629.6442990000005</v>
      </c>
    </row>
    <row r="23" spans="1:4" ht="19.5" customHeight="1">
      <c r="A23" s="101"/>
      <c r="B23" s="102"/>
      <c r="C23" s="108"/>
      <c r="D23" s="102"/>
    </row>
    <row r="24" spans="1:4" ht="19.5" customHeight="1">
      <c r="A24" s="108" t="s">
        <v>132</v>
      </c>
      <c r="B24" s="102">
        <f>SUM(B20:B23)</f>
        <v>43007.384113</v>
      </c>
      <c r="C24" s="101" t="s">
        <v>138</v>
      </c>
      <c r="D24" s="102">
        <f>B27-D22</f>
        <v>52117.511414</v>
      </c>
    </row>
    <row r="25" spans="1:4" ht="19.5" customHeight="1">
      <c r="A25" s="101"/>
      <c r="B25" s="102"/>
      <c r="C25" s="101"/>
      <c r="D25" s="102"/>
    </row>
    <row r="26" spans="1:4" ht="19.5" customHeight="1">
      <c r="A26" s="101"/>
      <c r="B26" s="102"/>
      <c r="C26" s="101"/>
      <c r="D26" s="102"/>
    </row>
    <row r="27" spans="1:4" ht="19.5" customHeight="1">
      <c r="A27" s="108" t="s">
        <v>139</v>
      </c>
      <c r="B27" s="102">
        <f>B17+B24</f>
        <v>59747.155713</v>
      </c>
      <c r="C27" s="108" t="s">
        <v>140</v>
      </c>
      <c r="D27" s="102">
        <f>D22+D24</f>
        <v>59747.155713</v>
      </c>
    </row>
    <row r="28" spans="1:4" ht="35.25" customHeight="1">
      <c r="A28" s="109" t="s">
        <v>141</v>
      </c>
      <c r="B28" s="110"/>
      <c r="C28" s="110"/>
      <c r="D28" s="110"/>
    </row>
  </sheetData>
  <sheetProtection/>
  <mergeCells count="6">
    <mergeCell ref="A2:D2"/>
    <mergeCell ref="A3:D3"/>
    <mergeCell ref="A4:D4"/>
    <mergeCell ref="A5:B5"/>
    <mergeCell ref="C5:D5"/>
    <mergeCell ref="A28:D28"/>
  </mergeCells>
  <printOptions horizontalCentered="1"/>
  <pageMargins left="0.16" right="0.17" top="0.5506944444444445" bottom="0.39" header="0.19" footer="0"/>
  <pageSetup errors="blank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workbookViewId="0" topLeftCell="A1">
      <selection activeCell="A1" sqref="A1"/>
    </sheetView>
  </sheetViews>
  <sheetFormatPr defaultColWidth="9.140625" defaultRowHeight="14.25" customHeight="1"/>
  <cols>
    <col min="1" max="1" width="22.421875" style="0" customWidth="1"/>
    <col min="2" max="2" width="7.7109375" style="0" customWidth="1"/>
    <col min="3" max="3" width="13.421875" style="66" customWidth="1"/>
    <col min="4" max="4" width="7.57421875" style="66" customWidth="1"/>
    <col min="5" max="5" width="20.421875" style="67" customWidth="1"/>
    <col min="6" max="6" width="10.28125" style="0" customWidth="1"/>
    <col min="7" max="7" width="10.421875" style="0" customWidth="1"/>
    <col min="8" max="11" width="7.00390625" style="0" customWidth="1"/>
    <col min="12" max="12" width="5.7109375" style="0" customWidth="1"/>
    <col min="14" max="14" width="10.57421875" style="0" bestFit="1" customWidth="1"/>
    <col min="15" max="15" width="9.57421875" style="0" bestFit="1" customWidth="1"/>
  </cols>
  <sheetData>
    <row r="1" ht="14.25" customHeight="1">
      <c r="A1" s="68" t="s">
        <v>142</v>
      </c>
    </row>
    <row r="2" spans="1:12" ht="36" customHeight="1">
      <c r="A2" s="69" t="s">
        <v>114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24.75" customHeight="1">
      <c r="A3" s="70" t="s">
        <v>143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23.25" customHeight="1">
      <c r="A4" s="71"/>
      <c r="B4" s="71"/>
      <c r="C4" s="72"/>
      <c r="D4" s="72"/>
      <c r="E4" s="73"/>
      <c r="F4" s="74" t="s">
        <v>4</v>
      </c>
      <c r="G4" s="56"/>
      <c r="H4" s="56"/>
      <c r="I4" s="56"/>
      <c r="J4" s="56"/>
      <c r="K4" s="56"/>
      <c r="L4" s="56"/>
    </row>
    <row r="5" spans="1:12" ht="24" customHeight="1">
      <c r="A5" s="35" t="s">
        <v>144</v>
      </c>
      <c r="B5" s="35" t="s">
        <v>145</v>
      </c>
      <c r="C5" s="75" t="s">
        <v>146</v>
      </c>
      <c r="D5" s="75" t="s">
        <v>147</v>
      </c>
      <c r="E5" s="76" t="s">
        <v>148</v>
      </c>
      <c r="F5" s="35" t="s">
        <v>149</v>
      </c>
      <c r="G5" s="40" t="s">
        <v>150</v>
      </c>
      <c r="H5" s="40"/>
      <c r="I5" s="40"/>
      <c r="J5" s="40"/>
      <c r="K5" s="40"/>
      <c r="L5" s="40"/>
    </row>
    <row r="6" spans="1:12" ht="24" customHeight="1">
      <c r="A6" s="38"/>
      <c r="B6" s="38"/>
      <c r="C6" s="77"/>
      <c r="D6" s="77"/>
      <c r="E6" s="78"/>
      <c r="F6" s="40"/>
      <c r="G6" s="35" t="s">
        <v>151</v>
      </c>
      <c r="H6" s="35" t="s">
        <v>152</v>
      </c>
      <c r="I6" s="35" t="s">
        <v>153</v>
      </c>
      <c r="J6" s="35" t="s">
        <v>154</v>
      </c>
      <c r="K6" s="35" t="s">
        <v>155</v>
      </c>
      <c r="L6" s="35" t="s">
        <v>156</v>
      </c>
    </row>
    <row r="7" spans="1:12" ht="24.75" customHeight="1">
      <c r="A7" s="38"/>
      <c r="B7" s="38"/>
      <c r="C7" s="77"/>
      <c r="D7" s="77"/>
      <c r="E7" s="78"/>
      <c r="F7" s="40"/>
      <c r="G7" s="40"/>
      <c r="H7" s="40"/>
      <c r="I7" s="40"/>
      <c r="J7" s="40"/>
      <c r="K7" s="35"/>
      <c r="L7" s="40"/>
    </row>
    <row r="8" spans="1:12" ht="24.75" customHeight="1">
      <c r="A8" s="79" t="s">
        <v>110</v>
      </c>
      <c r="B8" s="79" t="s">
        <v>157</v>
      </c>
      <c r="C8" s="79" t="s">
        <v>157</v>
      </c>
      <c r="D8" s="79" t="s">
        <v>157</v>
      </c>
      <c r="E8" s="80" t="s">
        <v>157</v>
      </c>
      <c r="F8" s="81">
        <f>F9+F28+F37+F43+F51+F56+F64+F71</f>
        <v>467.618321</v>
      </c>
      <c r="G8" s="81">
        <f>G9+G28+G37+G43+G51+G56+G64+G71</f>
        <v>467.618321</v>
      </c>
      <c r="H8" s="82"/>
      <c r="I8" s="82"/>
      <c r="J8" s="82"/>
      <c r="K8" s="82"/>
      <c r="L8" s="82"/>
    </row>
    <row r="9" spans="1:12" ht="24.75" customHeight="1">
      <c r="A9" s="83" t="s">
        <v>158</v>
      </c>
      <c r="B9" s="79" t="s">
        <v>157</v>
      </c>
      <c r="C9" s="79" t="s">
        <v>157</v>
      </c>
      <c r="D9" s="79" t="s">
        <v>157</v>
      </c>
      <c r="E9" s="80" t="s">
        <v>157</v>
      </c>
      <c r="F9" s="84">
        <f>F10</f>
        <v>207.430371</v>
      </c>
      <c r="G9" s="84">
        <f>G10</f>
        <v>207.430371</v>
      </c>
      <c r="H9" s="85"/>
      <c r="I9" s="85"/>
      <c r="J9" s="85"/>
      <c r="K9" s="85"/>
      <c r="L9" s="85"/>
    </row>
    <row r="10" spans="1:12" ht="24.75" customHeight="1">
      <c r="A10" s="83" t="s">
        <v>157</v>
      </c>
      <c r="B10" s="79" t="s">
        <v>159</v>
      </c>
      <c r="C10" s="79" t="s">
        <v>160</v>
      </c>
      <c r="D10" s="79" t="s">
        <v>157</v>
      </c>
      <c r="E10" s="80" t="s">
        <v>157</v>
      </c>
      <c r="F10" s="84">
        <f>SUM(F11:F27)</f>
        <v>207.430371</v>
      </c>
      <c r="G10" s="84">
        <f>SUM(G11:G27)</f>
        <v>207.430371</v>
      </c>
      <c r="H10" s="85"/>
      <c r="I10" s="85"/>
      <c r="J10" s="85"/>
      <c r="K10" s="85"/>
      <c r="L10" s="85"/>
    </row>
    <row r="11" spans="1:12" ht="24.75" customHeight="1">
      <c r="A11" s="83"/>
      <c r="B11" s="79"/>
      <c r="C11" s="79"/>
      <c r="D11" s="79" t="s">
        <v>161</v>
      </c>
      <c r="E11" s="80" t="s">
        <v>162</v>
      </c>
      <c r="F11" s="84">
        <v>49.9286</v>
      </c>
      <c r="G11" s="84">
        <v>49.9286</v>
      </c>
      <c r="H11" s="85"/>
      <c r="I11" s="85"/>
      <c r="J11" s="85"/>
      <c r="K11" s="85"/>
      <c r="L11" s="85"/>
    </row>
    <row r="12" spans="1:12" ht="24.75" customHeight="1">
      <c r="A12" s="83" t="s">
        <v>157</v>
      </c>
      <c r="B12" s="79" t="s">
        <v>157</v>
      </c>
      <c r="C12" s="79" t="s">
        <v>157</v>
      </c>
      <c r="D12" s="79" t="s">
        <v>163</v>
      </c>
      <c r="E12" s="80" t="s">
        <v>164</v>
      </c>
      <c r="F12" s="84">
        <v>6.8</v>
      </c>
      <c r="G12" s="84">
        <v>6.8</v>
      </c>
      <c r="H12" s="85"/>
      <c r="I12" s="85"/>
      <c r="J12" s="85"/>
      <c r="K12" s="85"/>
      <c r="L12" s="85"/>
    </row>
    <row r="13" spans="1:12" ht="24.75" customHeight="1">
      <c r="A13" s="83" t="s">
        <v>157</v>
      </c>
      <c r="B13" s="79" t="s">
        <v>157</v>
      </c>
      <c r="C13" s="79" t="s">
        <v>157</v>
      </c>
      <c r="D13" s="79" t="s">
        <v>163</v>
      </c>
      <c r="E13" s="80" t="s">
        <v>164</v>
      </c>
      <c r="F13" s="84">
        <v>56.2</v>
      </c>
      <c r="G13" s="84">
        <v>56.2</v>
      </c>
      <c r="H13" s="85"/>
      <c r="I13" s="85"/>
      <c r="J13" s="85"/>
      <c r="K13" s="85"/>
      <c r="L13" s="85"/>
    </row>
    <row r="14" spans="1:12" ht="24.75" customHeight="1">
      <c r="A14" s="83" t="s">
        <v>157</v>
      </c>
      <c r="B14" s="79" t="s">
        <v>157</v>
      </c>
      <c r="C14" s="79" t="s">
        <v>157</v>
      </c>
      <c r="D14" s="79" t="s">
        <v>165</v>
      </c>
      <c r="E14" s="80" t="s">
        <v>166</v>
      </c>
      <c r="F14" s="84">
        <v>3.65691</v>
      </c>
      <c r="G14" s="84">
        <v>3.65691</v>
      </c>
      <c r="H14" s="85"/>
      <c r="I14" s="85"/>
      <c r="J14" s="85"/>
      <c r="K14" s="85"/>
      <c r="L14" s="85"/>
    </row>
    <row r="15" spans="1:12" ht="24.75" customHeight="1">
      <c r="A15" s="83" t="s">
        <v>157</v>
      </c>
      <c r="B15" s="79" t="s">
        <v>157</v>
      </c>
      <c r="C15" s="79" t="s">
        <v>157</v>
      </c>
      <c r="D15" s="79" t="s">
        <v>167</v>
      </c>
      <c r="E15" s="80" t="s">
        <v>168</v>
      </c>
      <c r="F15" s="84">
        <v>0.4416</v>
      </c>
      <c r="G15" s="84">
        <v>0.4416</v>
      </c>
      <c r="H15" s="85"/>
      <c r="I15" s="85"/>
      <c r="J15" s="85"/>
      <c r="K15" s="85"/>
      <c r="L15" s="85"/>
    </row>
    <row r="16" spans="1:12" ht="24.75" customHeight="1">
      <c r="A16" s="83" t="s">
        <v>157</v>
      </c>
      <c r="B16" s="79" t="s">
        <v>157</v>
      </c>
      <c r="C16" s="79" t="s">
        <v>157</v>
      </c>
      <c r="D16" s="79" t="s">
        <v>169</v>
      </c>
      <c r="E16" s="80" t="s">
        <v>170</v>
      </c>
      <c r="F16" s="84">
        <v>0.5432359999999999</v>
      </c>
      <c r="G16" s="84">
        <v>0.5432359999999999</v>
      </c>
      <c r="H16" s="85"/>
      <c r="I16" s="85"/>
      <c r="J16" s="85"/>
      <c r="K16" s="85"/>
      <c r="L16" s="85"/>
    </row>
    <row r="17" spans="1:12" ht="24.75" customHeight="1">
      <c r="A17" s="83" t="s">
        <v>157</v>
      </c>
      <c r="B17" s="79" t="s">
        <v>157</v>
      </c>
      <c r="C17" s="79" t="s">
        <v>157</v>
      </c>
      <c r="D17" s="79" t="s">
        <v>171</v>
      </c>
      <c r="E17" s="80" t="s">
        <v>172</v>
      </c>
      <c r="F17" s="84">
        <v>2.7364</v>
      </c>
      <c r="G17" s="84">
        <v>2.7364</v>
      </c>
      <c r="H17" s="85"/>
      <c r="I17" s="85"/>
      <c r="J17" s="85"/>
      <c r="K17" s="85"/>
      <c r="L17" s="85"/>
    </row>
    <row r="18" spans="1:12" ht="24.75" customHeight="1">
      <c r="A18" s="83" t="s">
        <v>157</v>
      </c>
      <c r="B18" s="79" t="s">
        <v>157</v>
      </c>
      <c r="C18" s="79" t="s">
        <v>157</v>
      </c>
      <c r="D18" s="79" t="s">
        <v>173</v>
      </c>
      <c r="E18" s="80" t="s">
        <v>174</v>
      </c>
      <c r="F18" s="84">
        <v>25.9507</v>
      </c>
      <c r="G18" s="84">
        <v>25.9507</v>
      </c>
      <c r="H18" s="85"/>
      <c r="I18" s="85"/>
      <c r="J18" s="85"/>
      <c r="K18" s="85"/>
      <c r="L18" s="85"/>
    </row>
    <row r="19" spans="1:12" ht="24.75" customHeight="1">
      <c r="A19" s="83"/>
      <c r="B19" s="79"/>
      <c r="C19" s="79"/>
      <c r="D19" s="79" t="s">
        <v>175</v>
      </c>
      <c r="E19" s="80" t="s">
        <v>176</v>
      </c>
      <c r="F19" s="84">
        <v>34.335821</v>
      </c>
      <c r="G19" s="84">
        <v>34.335821</v>
      </c>
      <c r="H19" s="85"/>
      <c r="I19" s="85"/>
      <c r="J19" s="85"/>
      <c r="K19" s="85"/>
      <c r="L19" s="85"/>
    </row>
    <row r="20" spans="1:12" ht="24.75" customHeight="1">
      <c r="A20" s="83"/>
      <c r="B20" s="79"/>
      <c r="C20" s="79"/>
      <c r="D20" s="79" t="s">
        <v>177</v>
      </c>
      <c r="E20" s="80" t="s">
        <v>178</v>
      </c>
      <c r="F20" s="84">
        <v>0.005</v>
      </c>
      <c r="G20" s="84">
        <v>0.005</v>
      </c>
      <c r="H20" s="85"/>
      <c r="I20" s="85"/>
      <c r="J20" s="85"/>
      <c r="K20" s="85"/>
      <c r="L20" s="85"/>
    </row>
    <row r="21" spans="1:12" ht="24.75" customHeight="1">
      <c r="A21" s="83"/>
      <c r="B21" s="79"/>
      <c r="C21" s="79"/>
      <c r="D21" s="79" t="s">
        <v>179</v>
      </c>
      <c r="E21" s="80" t="s">
        <v>180</v>
      </c>
      <c r="F21" s="84">
        <v>4.8364</v>
      </c>
      <c r="G21" s="84">
        <v>4.8364</v>
      </c>
      <c r="H21" s="85"/>
      <c r="I21" s="85"/>
      <c r="J21" s="85"/>
      <c r="K21" s="85"/>
      <c r="L21" s="85"/>
    </row>
    <row r="22" spans="1:12" ht="24.75" customHeight="1">
      <c r="A22" s="83"/>
      <c r="B22" s="79"/>
      <c r="C22" s="79"/>
      <c r="D22" s="79" t="s">
        <v>181</v>
      </c>
      <c r="E22" s="80" t="s">
        <v>182</v>
      </c>
      <c r="F22" s="84">
        <v>0.0648</v>
      </c>
      <c r="G22" s="84">
        <v>0.0648</v>
      </c>
      <c r="H22" s="85"/>
      <c r="I22" s="85"/>
      <c r="J22" s="85"/>
      <c r="K22" s="85"/>
      <c r="L22" s="85"/>
    </row>
    <row r="23" spans="1:12" ht="24.75" customHeight="1">
      <c r="A23" s="83"/>
      <c r="B23" s="79"/>
      <c r="C23" s="79"/>
      <c r="D23" s="79" t="s">
        <v>183</v>
      </c>
      <c r="E23" s="80" t="s">
        <v>184</v>
      </c>
      <c r="F23" s="84">
        <v>0.36</v>
      </c>
      <c r="G23" s="84">
        <v>0.36</v>
      </c>
      <c r="H23" s="85"/>
      <c r="I23" s="85"/>
      <c r="J23" s="85"/>
      <c r="K23" s="85"/>
      <c r="L23" s="85"/>
    </row>
    <row r="24" spans="1:12" ht="24.75" customHeight="1">
      <c r="A24" s="83"/>
      <c r="B24" s="79"/>
      <c r="C24" s="79"/>
      <c r="D24" s="79" t="s">
        <v>185</v>
      </c>
      <c r="E24" s="80" t="s">
        <v>186</v>
      </c>
      <c r="F24" s="84">
        <v>1.8963</v>
      </c>
      <c r="G24" s="84">
        <v>1.8963</v>
      </c>
      <c r="H24" s="85"/>
      <c r="I24" s="85"/>
      <c r="J24" s="85"/>
      <c r="K24" s="85"/>
      <c r="L24" s="85"/>
    </row>
    <row r="25" spans="1:12" ht="24.75" customHeight="1">
      <c r="A25" s="83"/>
      <c r="B25" s="79"/>
      <c r="C25" s="79"/>
      <c r="D25" s="79" t="s">
        <v>187</v>
      </c>
      <c r="E25" s="80" t="s">
        <v>188</v>
      </c>
      <c r="F25" s="84">
        <v>1.246</v>
      </c>
      <c r="G25" s="84">
        <v>1.246</v>
      </c>
      <c r="H25" s="85"/>
      <c r="I25" s="85"/>
      <c r="J25" s="85"/>
      <c r="K25" s="85"/>
      <c r="L25" s="85"/>
    </row>
    <row r="26" spans="1:12" ht="24.75" customHeight="1">
      <c r="A26" s="83"/>
      <c r="B26" s="79"/>
      <c r="C26" s="79"/>
      <c r="D26" s="79" t="s">
        <v>189</v>
      </c>
      <c r="E26" s="80" t="s">
        <v>190</v>
      </c>
      <c r="F26" s="84">
        <v>17.708604</v>
      </c>
      <c r="G26" s="84">
        <v>17.708604</v>
      </c>
      <c r="H26" s="85"/>
      <c r="I26" s="85"/>
      <c r="J26" s="85"/>
      <c r="K26" s="85"/>
      <c r="L26" s="85"/>
    </row>
    <row r="27" spans="1:12" ht="24.75" customHeight="1">
      <c r="A27" s="83"/>
      <c r="B27" s="79"/>
      <c r="C27" s="79"/>
      <c r="D27" s="79" t="s">
        <v>191</v>
      </c>
      <c r="E27" s="80" t="s">
        <v>192</v>
      </c>
      <c r="F27" s="84">
        <v>0.72</v>
      </c>
      <c r="G27" s="84">
        <v>0.72</v>
      </c>
      <c r="H27" s="85"/>
      <c r="I27" s="85"/>
      <c r="J27" s="85"/>
      <c r="K27" s="85"/>
      <c r="L27" s="85"/>
    </row>
    <row r="28" spans="1:12" ht="24.75" customHeight="1">
      <c r="A28" s="83" t="s">
        <v>193</v>
      </c>
      <c r="B28" s="79" t="s">
        <v>157</v>
      </c>
      <c r="C28" s="79" t="s">
        <v>157</v>
      </c>
      <c r="D28" s="79" t="s">
        <v>157</v>
      </c>
      <c r="E28" s="80" t="s">
        <v>157</v>
      </c>
      <c r="F28" s="84">
        <f>F29+F31</f>
        <v>3.02133</v>
      </c>
      <c r="G28" s="84">
        <f>G29+G31</f>
        <v>3.02133</v>
      </c>
      <c r="H28" s="86"/>
      <c r="I28" s="86"/>
      <c r="J28" s="86"/>
      <c r="K28" s="86"/>
      <c r="L28" s="86"/>
    </row>
    <row r="29" spans="1:12" ht="24.75" customHeight="1">
      <c r="A29" s="83" t="s">
        <v>157</v>
      </c>
      <c r="B29" s="79" t="s">
        <v>159</v>
      </c>
      <c r="C29" s="79" t="s">
        <v>160</v>
      </c>
      <c r="D29" s="79"/>
      <c r="E29" s="80"/>
      <c r="F29" s="84">
        <v>0.34</v>
      </c>
      <c r="G29" s="84">
        <v>0.34</v>
      </c>
      <c r="H29" s="86"/>
      <c r="I29" s="86"/>
      <c r="J29" s="86"/>
      <c r="K29" s="86"/>
      <c r="L29" s="86"/>
    </row>
    <row r="30" spans="1:12" ht="24.75" customHeight="1">
      <c r="A30" s="83"/>
      <c r="B30" s="79"/>
      <c r="C30" s="79"/>
      <c r="D30" s="79" t="s">
        <v>177</v>
      </c>
      <c r="E30" s="80" t="s">
        <v>178</v>
      </c>
      <c r="F30" s="84">
        <v>0.34</v>
      </c>
      <c r="G30" s="84">
        <v>0.34</v>
      </c>
      <c r="H30" s="86"/>
      <c r="I30" s="86"/>
      <c r="J30" s="86"/>
      <c r="K30" s="86"/>
      <c r="L30" s="86"/>
    </row>
    <row r="31" spans="1:12" ht="24.75" customHeight="1">
      <c r="A31" s="83"/>
      <c r="B31" s="79" t="s">
        <v>194</v>
      </c>
      <c r="C31" s="79" t="s">
        <v>160</v>
      </c>
      <c r="D31" s="79"/>
      <c r="E31" s="80"/>
      <c r="F31" s="84">
        <f>SUM(F32:F36)</f>
        <v>2.68133</v>
      </c>
      <c r="G31" s="84">
        <f>SUM(G32:G36)</f>
        <v>2.68133</v>
      </c>
      <c r="H31" s="86"/>
      <c r="I31" s="86"/>
      <c r="J31" s="86"/>
      <c r="K31" s="86"/>
      <c r="L31" s="86"/>
    </row>
    <row r="32" spans="1:12" ht="24.75" customHeight="1">
      <c r="A32" s="83" t="s">
        <v>157</v>
      </c>
      <c r="B32" s="79"/>
      <c r="C32" s="79"/>
      <c r="D32" s="79" t="s">
        <v>165</v>
      </c>
      <c r="E32" s="80" t="s">
        <v>166</v>
      </c>
      <c r="F32" s="84">
        <v>0.9161100000000001</v>
      </c>
      <c r="G32" s="84">
        <v>0.9161100000000001</v>
      </c>
      <c r="H32" s="86"/>
      <c r="I32" s="86"/>
      <c r="J32" s="86"/>
      <c r="K32" s="86"/>
      <c r="L32" s="86"/>
    </row>
    <row r="33" spans="1:12" ht="24.75" customHeight="1">
      <c r="A33" s="83" t="s">
        <v>157</v>
      </c>
      <c r="B33" s="79"/>
      <c r="C33" s="79"/>
      <c r="D33" s="79" t="s">
        <v>177</v>
      </c>
      <c r="E33" s="80" t="s">
        <v>178</v>
      </c>
      <c r="F33" s="84">
        <v>0.17805</v>
      </c>
      <c r="G33" s="84">
        <v>0.17805</v>
      </c>
      <c r="H33" s="86"/>
      <c r="I33" s="86"/>
      <c r="J33" s="86"/>
      <c r="K33" s="86"/>
      <c r="L33" s="86"/>
    </row>
    <row r="34" spans="1:12" ht="24.75" customHeight="1">
      <c r="A34" s="83" t="s">
        <v>157</v>
      </c>
      <c r="B34" s="79"/>
      <c r="C34" s="79"/>
      <c r="D34" s="79" t="s">
        <v>179</v>
      </c>
      <c r="E34" s="80" t="s">
        <v>180</v>
      </c>
      <c r="F34" s="84">
        <v>0.093</v>
      </c>
      <c r="G34" s="84">
        <v>0.093</v>
      </c>
      <c r="H34" s="85"/>
      <c r="I34" s="85"/>
      <c r="J34" s="85"/>
      <c r="K34" s="85"/>
      <c r="L34" s="85"/>
    </row>
    <row r="35" spans="1:12" ht="24.75" customHeight="1">
      <c r="A35" s="83"/>
      <c r="B35" s="79"/>
      <c r="C35" s="79"/>
      <c r="D35" s="79" t="s">
        <v>181</v>
      </c>
      <c r="E35" s="80" t="s">
        <v>182</v>
      </c>
      <c r="F35" s="84">
        <v>0.072</v>
      </c>
      <c r="G35" s="84">
        <v>0.072</v>
      </c>
      <c r="H35" s="85"/>
      <c r="I35" s="85"/>
      <c r="J35" s="85"/>
      <c r="K35" s="85"/>
      <c r="L35" s="85"/>
    </row>
    <row r="36" spans="1:12" ht="24.75" customHeight="1">
      <c r="A36" s="83"/>
      <c r="B36" s="79"/>
      <c r="C36" s="79"/>
      <c r="D36" s="79" t="s">
        <v>189</v>
      </c>
      <c r="E36" s="80" t="s">
        <v>190</v>
      </c>
      <c r="F36" s="84">
        <v>1.4221700000000002</v>
      </c>
      <c r="G36" s="84">
        <v>1.4221700000000002</v>
      </c>
      <c r="H36" s="85"/>
      <c r="I36" s="85"/>
      <c r="J36" s="85"/>
      <c r="K36" s="85"/>
      <c r="L36" s="85"/>
    </row>
    <row r="37" spans="1:12" ht="24.75" customHeight="1">
      <c r="A37" s="83" t="s">
        <v>195</v>
      </c>
      <c r="B37" s="79" t="s">
        <v>157</v>
      </c>
      <c r="C37" s="79" t="s">
        <v>157</v>
      </c>
      <c r="D37" s="79" t="s">
        <v>157</v>
      </c>
      <c r="E37" s="80" t="s">
        <v>157</v>
      </c>
      <c r="F37" s="84">
        <f>F38</f>
        <v>6.914458999999999</v>
      </c>
      <c r="G37" s="84">
        <f>G38</f>
        <v>6.914458999999999</v>
      </c>
      <c r="H37" s="85"/>
      <c r="I37" s="85"/>
      <c r="J37" s="85"/>
      <c r="K37" s="85"/>
      <c r="L37" s="85"/>
    </row>
    <row r="38" spans="1:12" ht="24.75" customHeight="1">
      <c r="A38" s="83"/>
      <c r="B38" s="79" t="s">
        <v>196</v>
      </c>
      <c r="C38" s="79" t="s">
        <v>160</v>
      </c>
      <c r="D38" s="79"/>
      <c r="E38" s="79"/>
      <c r="F38" s="84">
        <f>SUM(F39:F42)</f>
        <v>6.914458999999999</v>
      </c>
      <c r="G38" s="84">
        <f>SUM(G39:G42)</f>
        <v>6.914458999999999</v>
      </c>
      <c r="H38" s="85"/>
      <c r="I38" s="85"/>
      <c r="J38" s="85"/>
      <c r="K38" s="85"/>
      <c r="L38" s="85"/>
    </row>
    <row r="39" spans="1:12" ht="24.75" customHeight="1">
      <c r="A39" s="83" t="s">
        <v>157</v>
      </c>
      <c r="B39" s="79"/>
      <c r="C39" s="79"/>
      <c r="D39" s="79" t="s">
        <v>165</v>
      </c>
      <c r="E39" s="79" t="s">
        <v>166</v>
      </c>
      <c r="F39" s="84">
        <v>3.503024</v>
      </c>
      <c r="G39" s="84">
        <v>3.503024</v>
      </c>
      <c r="H39" s="85"/>
      <c r="I39" s="85"/>
      <c r="J39" s="85"/>
      <c r="K39" s="85"/>
      <c r="L39" s="85"/>
    </row>
    <row r="40" spans="1:12" ht="24.75" customHeight="1">
      <c r="A40" s="83" t="s">
        <v>157</v>
      </c>
      <c r="B40" s="79"/>
      <c r="C40" s="79"/>
      <c r="D40" s="79" t="s">
        <v>177</v>
      </c>
      <c r="E40" s="79" t="s">
        <v>178</v>
      </c>
      <c r="F40" s="84">
        <v>0.8656</v>
      </c>
      <c r="G40" s="84">
        <v>0.8656</v>
      </c>
      <c r="H40" s="85"/>
      <c r="I40" s="85"/>
      <c r="J40" s="85"/>
      <c r="K40" s="85"/>
      <c r="L40" s="85"/>
    </row>
    <row r="41" spans="1:12" ht="24.75" customHeight="1">
      <c r="A41" s="83" t="s">
        <v>157</v>
      </c>
      <c r="B41" s="79"/>
      <c r="C41" s="79"/>
      <c r="D41" s="79" t="s">
        <v>181</v>
      </c>
      <c r="E41" s="79" t="s">
        <v>182</v>
      </c>
      <c r="F41" s="84">
        <v>0.12</v>
      </c>
      <c r="G41" s="84">
        <v>0.12</v>
      </c>
      <c r="H41" s="85"/>
      <c r="I41" s="85"/>
      <c r="J41" s="85"/>
      <c r="K41" s="85"/>
      <c r="L41" s="85"/>
    </row>
    <row r="42" spans="1:12" ht="24.75" customHeight="1">
      <c r="A42" s="83" t="s">
        <v>157</v>
      </c>
      <c r="B42" s="79"/>
      <c r="C42" s="79"/>
      <c r="D42" s="79" t="s">
        <v>189</v>
      </c>
      <c r="E42" s="79" t="s">
        <v>190</v>
      </c>
      <c r="F42" s="84">
        <v>2.4258349999999997</v>
      </c>
      <c r="G42" s="84">
        <v>2.4258349999999997</v>
      </c>
      <c r="H42" s="85"/>
      <c r="I42" s="85"/>
      <c r="J42" s="85"/>
      <c r="K42" s="85"/>
      <c r="L42" s="85"/>
    </row>
    <row r="43" spans="1:12" ht="24.75" customHeight="1">
      <c r="A43" s="83" t="s">
        <v>197</v>
      </c>
      <c r="B43" s="79" t="s">
        <v>157</v>
      </c>
      <c r="C43" s="79" t="s">
        <v>157</v>
      </c>
      <c r="D43" s="79" t="s">
        <v>157</v>
      </c>
      <c r="E43" s="80" t="s">
        <v>157</v>
      </c>
      <c r="F43" s="84">
        <f>F44+F46</f>
        <v>5.030888</v>
      </c>
      <c r="G43" s="84">
        <f>G44+G46</f>
        <v>5.030888</v>
      </c>
      <c r="H43" s="85"/>
      <c r="I43" s="85"/>
      <c r="J43" s="85"/>
      <c r="K43" s="85"/>
      <c r="L43" s="85"/>
    </row>
    <row r="44" spans="1:12" ht="24.75" customHeight="1">
      <c r="A44" s="83"/>
      <c r="B44" s="79" t="s">
        <v>159</v>
      </c>
      <c r="C44" s="79" t="s">
        <v>160</v>
      </c>
      <c r="D44" s="79"/>
      <c r="E44" s="80"/>
      <c r="F44" s="84">
        <v>0.0127</v>
      </c>
      <c r="G44" s="84">
        <v>0.0127</v>
      </c>
      <c r="H44" s="85"/>
      <c r="I44" s="85"/>
      <c r="J44" s="85"/>
      <c r="K44" s="85"/>
      <c r="L44" s="85"/>
    </row>
    <row r="45" spans="1:16" ht="24.75" customHeight="1">
      <c r="A45" s="83" t="s">
        <v>157</v>
      </c>
      <c r="B45" s="79"/>
      <c r="C45" s="79"/>
      <c r="D45" s="79" t="s">
        <v>175</v>
      </c>
      <c r="E45" s="80" t="s">
        <v>176</v>
      </c>
      <c r="F45" s="84">
        <v>0.0127</v>
      </c>
      <c r="G45" s="84">
        <v>0.0127</v>
      </c>
      <c r="H45" s="85"/>
      <c r="I45" s="85"/>
      <c r="J45" s="85"/>
      <c r="K45" s="85"/>
      <c r="L45" s="85"/>
      <c r="P45" s="92"/>
    </row>
    <row r="46" spans="1:16" ht="24.75" customHeight="1">
      <c r="A46" s="83"/>
      <c r="B46" s="79" t="s">
        <v>198</v>
      </c>
      <c r="C46" s="79" t="s">
        <v>160</v>
      </c>
      <c r="D46" s="79"/>
      <c r="E46" s="80"/>
      <c r="F46" s="84">
        <f>SUM(F47:F50)</f>
        <v>5.018188</v>
      </c>
      <c r="G46" s="84">
        <f>SUM(G47:G50)</f>
        <v>5.018188</v>
      </c>
      <c r="H46" s="85"/>
      <c r="I46" s="85"/>
      <c r="J46" s="85"/>
      <c r="K46" s="85"/>
      <c r="L46" s="85"/>
      <c r="P46" s="92"/>
    </row>
    <row r="47" spans="1:16" ht="24.75" customHeight="1">
      <c r="A47" s="83" t="s">
        <v>157</v>
      </c>
      <c r="B47" s="79"/>
      <c r="C47" s="79"/>
      <c r="D47" s="79" t="s">
        <v>165</v>
      </c>
      <c r="E47" s="80" t="s">
        <v>166</v>
      </c>
      <c r="F47" s="84">
        <v>2.275162</v>
      </c>
      <c r="G47" s="84">
        <v>2.275162</v>
      </c>
      <c r="H47" s="85"/>
      <c r="I47" s="85"/>
      <c r="J47" s="85"/>
      <c r="K47" s="85"/>
      <c r="L47" s="85"/>
      <c r="P47" s="92"/>
    </row>
    <row r="48" spans="1:16" ht="24.75" customHeight="1">
      <c r="A48" s="83" t="s">
        <v>157</v>
      </c>
      <c r="B48" s="79"/>
      <c r="C48" s="79"/>
      <c r="D48" s="79" t="s">
        <v>179</v>
      </c>
      <c r="E48" s="80" t="s">
        <v>180</v>
      </c>
      <c r="F48" s="84">
        <v>0.09</v>
      </c>
      <c r="G48" s="84">
        <v>0.09</v>
      </c>
      <c r="H48" s="85"/>
      <c r="I48" s="85"/>
      <c r="J48" s="85"/>
      <c r="K48" s="85"/>
      <c r="L48" s="85"/>
      <c r="P48" s="92"/>
    </row>
    <row r="49" spans="1:16" ht="24.75" customHeight="1">
      <c r="A49" s="83" t="s">
        <v>157</v>
      </c>
      <c r="B49" s="79"/>
      <c r="C49" s="79"/>
      <c r="D49" s="79" t="s">
        <v>185</v>
      </c>
      <c r="E49" s="80" t="s">
        <v>186</v>
      </c>
      <c r="F49" s="84">
        <v>0.852616</v>
      </c>
      <c r="G49" s="84">
        <v>0.852616</v>
      </c>
      <c r="H49" s="85"/>
      <c r="I49" s="85"/>
      <c r="J49" s="85"/>
      <c r="K49" s="85"/>
      <c r="L49" s="85"/>
      <c r="P49" s="92"/>
    </row>
    <row r="50" spans="1:12" ht="24.75" customHeight="1">
      <c r="A50" s="83"/>
      <c r="B50" s="79"/>
      <c r="C50" s="79"/>
      <c r="D50" s="79" t="s">
        <v>189</v>
      </c>
      <c r="E50" s="80" t="s">
        <v>190</v>
      </c>
      <c r="F50" s="84">
        <v>1.8004099999999998</v>
      </c>
      <c r="G50" s="84">
        <v>1.8004099999999998</v>
      </c>
      <c r="H50" s="85"/>
      <c r="I50" s="85"/>
      <c r="J50" s="85"/>
      <c r="K50" s="85"/>
      <c r="L50" s="85"/>
    </row>
    <row r="51" spans="1:12" ht="24.75" customHeight="1">
      <c r="A51" s="83" t="s">
        <v>199</v>
      </c>
      <c r="B51" s="79" t="s">
        <v>157</v>
      </c>
      <c r="C51" s="79" t="s">
        <v>157</v>
      </c>
      <c r="D51" s="79" t="s">
        <v>157</v>
      </c>
      <c r="E51" s="80" t="s">
        <v>157</v>
      </c>
      <c r="F51" s="84">
        <f>F52</f>
        <v>3.6881199999999996</v>
      </c>
      <c r="G51" s="84">
        <f>G52</f>
        <v>3.6881199999999996</v>
      </c>
      <c r="H51" s="85"/>
      <c r="I51" s="85"/>
      <c r="J51" s="85"/>
      <c r="K51" s="85"/>
      <c r="L51" s="85"/>
    </row>
    <row r="52" spans="1:12" ht="24.75" customHeight="1">
      <c r="A52" s="83"/>
      <c r="B52" s="79" t="s">
        <v>200</v>
      </c>
      <c r="C52" s="83" t="s">
        <v>160</v>
      </c>
      <c r="D52" s="79"/>
      <c r="E52" s="80"/>
      <c r="F52" s="84">
        <f>SUM(F53:F55)</f>
        <v>3.6881199999999996</v>
      </c>
      <c r="G52" s="84">
        <f>SUM(G53:G55)</f>
        <v>3.6881199999999996</v>
      </c>
      <c r="H52" s="85"/>
      <c r="I52" s="85"/>
      <c r="J52" s="85"/>
      <c r="K52" s="85"/>
      <c r="L52" s="85"/>
    </row>
    <row r="53" spans="1:12" ht="24.75" customHeight="1">
      <c r="A53" s="83" t="s">
        <v>157</v>
      </c>
      <c r="B53" s="79"/>
      <c r="C53" s="83"/>
      <c r="D53" s="79" t="s">
        <v>165</v>
      </c>
      <c r="E53" s="80" t="s">
        <v>166</v>
      </c>
      <c r="F53" s="84">
        <v>1.4633399999999999</v>
      </c>
      <c r="G53" s="84">
        <v>1.4633399999999999</v>
      </c>
      <c r="H53" s="85"/>
      <c r="I53" s="85"/>
      <c r="J53" s="85"/>
      <c r="K53" s="85"/>
      <c r="L53" s="85"/>
    </row>
    <row r="54" spans="1:12" ht="24.75" customHeight="1">
      <c r="A54" s="83" t="s">
        <v>157</v>
      </c>
      <c r="B54" s="79"/>
      <c r="C54" s="79"/>
      <c r="D54" s="79" t="s">
        <v>179</v>
      </c>
      <c r="E54" s="80" t="s">
        <v>180</v>
      </c>
      <c r="F54" s="84">
        <v>0.03</v>
      </c>
      <c r="G54" s="84">
        <v>0.03</v>
      </c>
      <c r="H54" s="85"/>
      <c r="I54" s="85"/>
      <c r="J54" s="85"/>
      <c r="K54" s="85"/>
      <c r="L54" s="85"/>
    </row>
    <row r="55" spans="1:12" ht="24.75" customHeight="1">
      <c r="A55" s="87"/>
      <c r="B55" s="88"/>
      <c r="C55" s="88"/>
      <c r="D55" s="88" t="s">
        <v>189</v>
      </c>
      <c r="E55" s="89" t="s">
        <v>190</v>
      </c>
      <c r="F55" s="90">
        <v>2.1947799999999997</v>
      </c>
      <c r="G55" s="90">
        <v>2.1947799999999997</v>
      </c>
      <c r="H55" s="85"/>
      <c r="I55" s="85"/>
      <c r="J55" s="85"/>
      <c r="K55" s="85"/>
      <c r="L55" s="85"/>
    </row>
    <row r="56" spans="1:12" ht="24.75" customHeight="1">
      <c r="A56" s="87" t="s">
        <v>201</v>
      </c>
      <c r="B56" s="88" t="s">
        <v>157</v>
      </c>
      <c r="C56" s="88" t="s">
        <v>157</v>
      </c>
      <c r="D56" s="88" t="s">
        <v>157</v>
      </c>
      <c r="E56" s="89" t="s">
        <v>157</v>
      </c>
      <c r="F56" s="90">
        <f>F57+F59</f>
        <v>87.060346</v>
      </c>
      <c r="G56" s="90">
        <f>G57+G59</f>
        <v>87.060346</v>
      </c>
      <c r="H56" s="85"/>
      <c r="I56" s="85"/>
      <c r="J56" s="85"/>
      <c r="K56" s="85"/>
      <c r="L56" s="85"/>
    </row>
    <row r="57" spans="1:12" ht="24.75" customHeight="1">
      <c r="A57" s="87"/>
      <c r="B57" s="88" t="s">
        <v>202</v>
      </c>
      <c r="C57" s="88" t="s">
        <v>203</v>
      </c>
      <c r="D57" s="88"/>
      <c r="E57" s="89"/>
      <c r="F57" s="90">
        <v>39.986992</v>
      </c>
      <c r="G57" s="90">
        <v>39.986992</v>
      </c>
      <c r="H57" s="85"/>
      <c r="I57" s="85"/>
      <c r="J57" s="85"/>
      <c r="K57" s="85"/>
      <c r="L57" s="85"/>
    </row>
    <row r="58" spans="1:12" ht="24.75" customHeight="1">
      <c r="A58" s="87" t="s">
        <v>157</v>
      </c>
      <c r="B58" s="88"/>
      <c r="C58" s="87"/>
      <c r="D58" s="88" t="s">
        <v>163</v>
      </c>
      <c r="E58" s="89" t="s">
        <v>164</v>
      </c>
      <c r="F58" s="90">
        <v>39.986992</v>
      </c>
      <c r="G58" s="90">
        <v>39.986992</v>
      </c>
      <c r="H58" s="85"/>
      <c r="I58" s="85"/>
      <c r="J58" s="85"/>
      <c r="K58" s="85"/>
      <c r="L58" s="85"/>
    </row>
    <row r="59" spans="1:12" ht="24.75" customHeight="1">
      <c r="A59" s="87"/>
      <c r="B59" s="88">
        <v>2011099</v>
      </c>
      <c r="C59" s="88" t="s">
        <v>204</v>
      </c>
      <c r="D59" s="88"/>
      <c r="E59" s="89"/>
      <c r="F59" s="90">
        <f>SUM(F60:F63)</f>
        <v>47.073353999999995</v>
      </c>
      <c r="G59" s="90">
        <f>SUM(G60:G63)</f>
        <v>47.073353999999995</v>
      </c>
      <c r="H59" s="85"/>
      <c r="I59" s="85"/>
      <c r="J59" s="85"/>
      <c r="K59" s="85"/>
      <c r="L59" s="85"/>
    </row>
    <row r="60" spans="1:12" ht="24.75" customHeight="1">
      <c r="A60" s="87" t="s">
        <v>157</v>
      </c>
      <c r="B60" s="88"/>
      <c r="C60" s="88"/>
      <c r="D60" s="88" t="s">
        <v>205</v>
      </c>
      <c r="E60" s="91" t="s">
        <v>206</v>
      </c>
      <c r="F60" s="90">
        <v>11.05463</v>
      </c>
      <c r="G60" s="90">
        <v>11.05463</v>
      </c>
      <c r="H60" s="85"/>
      <c r="I60" s="85"/>
      <c r="J60" s="85"/>
      <c r="K60" s="85"/>
      <c r="L60" s="85"/>
    </row>
    <row r="61" spans="1:12" ht="24.75" customHeight="1">
      <c r="A61" s="87"/>
      <c r="B61" s="88"/>
      <c r="C61" s="88"/>
      <c r="D61" s="88" t="s">
        <v>207</v>
      </c>
      <c r="E61" s="89" t="s">
        <v>208</v>
      </c>
      <c r="F61" s="90">
        <v>10.222776</v>
      </c>
      <c r="G61" s="90">
        <v>10.222776</v>
      </c>
      <c r="H61" s="85"/>
      <c r="I61" s="85"/>
      <c r="J61" s="85"/>
      <c r="K61" s="85"/>
      <c r="L61" s="85"/>
    </row>
    <row r="62" spans="1:12" ht="24.75" customHeight="1">
      <c r="A62" s="87"/>
      <c r="B62" s="88"/>
      <c r="C62" s="88"/>
      <c r="D62" s="88" t="s">
        <v>163</v>
      </c>
      <c r="E62" s="89" t="s">
        <v>164</v>
      </c>
      <c r="F62" s="90">
        <v>13.233007999999998</v>
      </c>
      <c r="G62" s="90">
        <v>13.233007999999998</v>
      </c>
      <c r="H62" s="85"/>
      <c r="I62" s="85"/>
      <c r="J62" s="85"/>
      <c r="K62" s="85"/>
      <c r="L62" s="85"/>
    </row>
    <row r="63" spans="1:12" ht="24.75" customHeight="1">
      <c r="A63" s="87" t="s">
        <v>157</v>
      </c>
      <c r="B63" s="88"/>
      <c r="C63" s="88"/>
      <c r="D63" s="88" t="s">
        <v>189</v>
      </c>
      <c r="E63" s="89" t="s">
        <v>190</v>
      </c>
      <c r="F63" s="90">
        <v>12.56294</v>
      </c>
      <c r="G63" s="90">
        <v>12.56294</v>
      </c>
      <c r="H63" s="85"/>
      <c r="I63" s="85"/>
      <c r="J63" s="85"/>
      <c r="K63" s="85"/>
      <c r="L63" s="85"/>
    </row>
    <row r="64" spans="1:12" ht="24.75" customHeight="1">
      <c r="A64" s="87" t="s">
        <v>209</v>
      </c>
      <c r="B64" s="88"/>
      <c r="C64" s="88"/>
      <c r="D64" s="88" t="s">
        <v>157</v>
      </c>
      <c r="E64" s="89" t="s">
        <v>157</v>
      </c>
      <c r="F64" s="90">
        <f>F65+F67</f>
        <v>50.950407</v>
      </c>
      <c r="G64" s="90">
        <f>G65+G67</f>
        <v>50.950407</v>
      </c>
      <c r="H64" s="85"/>
      <c r="I64" s="85"/>
      <c r="J64" s="85"/>
      <c r="K64" s="85"/>
      <c r="L64" s="85"/>
    </row>
    <row r="65" spans="1:12" ht="24.75" customHeight="1">
      <c r="A65" s="87"/>
      <c r="B65" s="88" t="s">
        <v>202</v>
      </c>
      <c r="C65" s="87" t="s">
        <v>203</v>
      </c>
      <c r="D65" s="88"/>
      <c r="E65" s="89"/>
      <c r="F65" s="90">
        <f>F66</f>
        <v>20.420758</v>
      </c>
      <c r="G65" s="90">
        <f>G66</f>
        <v>20.420758</v>
      </c>
      <c r="H65" s="85"/>
      <c r="I65" s="85"/>
      <c r="J65" s="85"/>
      <c r="K65" s="85"/>
      <c r="L65" s="85"/>
    </row>
    <row r="66" spans="1:12" ht="24.75" customHeight="1">
      <c r="A66" s="88"/>
      <c r="B66" s="88"/>
      <c r="C66" s="87"/>
      <c r="D66" s="88" t="s">
        <v>163</v>
      </c>
      <c r="E66" s="89" t="s">
        <v>164</v>
      </c>
      <c r="F66" s="90">
        <v>20.420758</v>
      </c>
      <c r="G66" s="90">
        <v>20.420758</v>
      </c>
      <c r="H66" s="85"/>
      <c r="I66" s="85"/>
      <c r="J66" s="85"/>
      <c r="K66" s="85"/>
      <c r="L66" s="85"/>
    </row>
    <row r="67" spans="1:12" ht="24.75" customHeight="1">
      <c r="A67" s="87" t="s">
        <v>157</v>
      </c>
      <c r="B67" s="88" t="s">
        <v>210</v>
      </c>
      <c r="C67" s="88" t="s">
        <v>211</v>
      </c>
      <c r="D67" s="88"/>
      <c r="E67" s="89"/>
      <c r="F67" s="90">
        <f>SUM(F68:F70)</f>
        <v>30.529649</v>
      </c>
      <c r="G67" s="90">
        <f>SUM(G68:G70)</f>
        <v>30.529649</v>
      </c>
      <c r="H67" s="85"/>
      <c r="I67" s="85"/>
      <c r="J67" s="85"/>
      <c r="K67" s="85"/>
      <c r="L67" s="85"/>
    </row>
    <row r="68" spans="1:12" ht="24.75" customHeight="1">
      <c r="A68" s="87"/>
      <c r="B68" s="88"/>
      <c r="C68" s="88"/>
      <c r="D68" s="88" t="s">
        <v>205</v>
      </c>
      <c r="E68" s="89" t="s">
        <v>206</v>
      </c>
      <c r="F68" s="90">
        <v>17.760375</v>
      </c>
      <c r="G68" s="90">
        <v>17.760375</v>
      </c>
      <c r="H68" s="85"/>
      <c r="I68" s="85"/>
      <c r="J68" s="85"/>
      <c r="K68" s="85"/>
      <c r="L68" s="85"/>
    </row>
    <row r="69" spans="1:12" ht="24.75" customHeight="1">
      <c r="A69" s="87"/>
      <c r="B69" s="88"/>
      <c r="C69" s="88"/>
      <c r="D69" s="88" t="s">
        <v>207</v>
      </c>
      <c r="E69" s="89" t="s">
        <v>208</v>
      </c>
      <c r="F69" s="90">
        <v>8.590032</v>
      </c>
      <c r="G69" s="90">
        <v>8.590032</v>
      </c>
      <c r="H69" s="85"/>
      <c r="I69" s="85"/>
      <c r="J69" s="85"/>
      <c r="K69" s="85"/>
      <c r="L69" s="85"/>
    </row>
    <row r="70" spans="1:12" ht="24.75" customHeight="1">
      <c r="A70" s="87"/>
      <c r="B70" s="88"/>
      <c r="C70" s="88"/>
      <c r="D70" s="88" t="s">
        <v>163</v>
      </c>
      <c r="E70" s="89" t="s">
        <v>164</v>
      </c>
      <c r="F70" s="90">
        <v>4.1792419999999995</v>
      </c>
      <c r="G70" s="90">
        <v>4.1792419999999995</v>
      </c>
      <c r="H70" s="85"/>
      <c r="I70" s="85"/>
      <c r="J70" s="85"/>
      <c r="K70" s="85"/>
      <c r="L70" s="85"/>
    </row>
    <row r="71" spans="1:12" ht="24.75" customHeight="1">
      <c r="A71" s="87" t="s">
        <v>212</v>
      </c>
      <c r="B71" s="88" t="s">
        <v>157</v>
      </c>
      <c r="C71" s="88" t="s">
        <v>157</v>
      </c>
      <c r="D71" s="88" t="s">
        <v>157</v>
      </c>
      <c r="E71" s="89" t="s">
        <v>157</v>
      </c>
      <c r="F71" s="90">
        <f>F72+F74</f>
        <v>103.5224</v>
      </c>
      <c r="G71" s="90">
        <f>G72+G74</f>
        <v>103.5224</v>
      </c>
      <c r="H71" s="85"/>
      <c r="I71" s="85"/>
      <c r="J71" s="85"/>
      <c r="K71" s="85"/>
      <c r="L71" s="85"/>
    </row>
    <row r="72" spans="1:12" ht="24.75" customHeight="1">
      <c r="A72" s="87"/>
      <c r="B72" s="88" t="s">
        <v>202</v>
      </c>
      <c r="C72" s="88" t="s">
        <v>203</v>
      </c>
      <c r="D72" s="88"/>
      <c r="E72" s="89"/>
      <c r="F72" s="90">
        <f>F73</f>
        <v>49.4916</v>
      </c>
      <c r="G72" s="90">
        <f>G73</f>
        <v>49.4916</v>
      </c>
      <c r="H72" s="85"/>
      <c r="I72" s="85"/>
      <c r="J72" s="85"/>
      <c r="K72" s="85"/>
      <c r="L72" s="85"/>
    </row>
    <row r="73" spans="1:12" ht="24.75" customHeight="1">
      <c r="A73" s="87" t="s">
        <v>157</v>
      </c>
      <c r="B73" s="88"/>
      <c r="C73" s="88"/>
      <c r="D73" s="88" t="s">
        <v>163</v>
      </c>
      <c r="E73" s="89" t="s">
        <v>164</v>
      </c>
      <c r="F73" s="90">
        <v>49.4916</v>
      </c>
      <c r="G73" s="90">
        <v>49.4916</v>
      </c>
      <c r="H73" s="85"/>
      <c r="I73" s="85"/>
      <c r="J73" s="85"/>
      <c r="K73" s="85"/>
      <c r="L73" s="85"/>
    </row>
    <row r="74" spans="1:12" ht="24.75" customHeight="1">
      <c r="A74" s="87"/>
      <c r="B74" s="88" t="s">
        <v>213</v>
      </c>
      <c r="C74" s="88" t="s">
        <v>214</v>
      </c>
      <c r="D74" s="88"/>
      <c r="E74" s="89"/>
      <c r="F74" s="90">
        <f>SUM(F75:F77)</f>
        <v>54.0308</v>
      </c>
      <c r="G74" s="90">
        <f>SUM(G75:G77)</f>
        <v>54.0308</v>
      </c>
      <c r="H74" s="85"/>
      <c r="I74" s="85"/>
      <c r="J74" s="85"/>
      <c r="K74" s="85"/>
      <c r="L74" s="85"/>
    </row>
    <row r="75" spans="1:12" ht="24.75" customHeight="1">
      <c r="A75" s="87"/>
      <c r="B75" s="88"/>
      <c r="C75" s="88"/>
      <c r="D75" s="88" t="s">
        <v>205</v>
      </c>
      <c r="E75" s="89" t="s">
        <v>206</v>
      </c>
      <c r="F75" s="90">
        <v>32.833</v>
      </c>
      <c r="G75" s="90">
        <v>32.833</v>
      </c>
      <c r="H75" s="85"/>
      <c r="I75" s="85"/>
      <c r="J75" s="85"/>
      <c r="K75" s="85"/>
      <c r="L75" s="85"/>
    </row>
    <row r="76" spans="1:12" ht="24.75" customHeight="1">
      <c r="A76" s="87"/>
      <c r="B76" s="88"/>
      <c r="C76" s="88"/>
      <c r="D76" s="88" t="s">
        <v>207</v>
      </c>
      <c r="E76" s="89" t="s">
        <v>208</v>
      </c>
      <c r="F76" s="90">
        <v>14.5494</v>
      </c>
      <c r="G76" s="90">
        <v>14.5494</v>
      </c>
      <c r="H76" s="85"/>
      <c r="I76" s="85"/>
      <c r="J76" s="85"/>
      <c r="K76" s="85"/>
      <c r="L76" s="85"/>
    </row>
    <row r="77" spans="1:12" ht="24.75" customHeight="1">
      <c r="A77" s="87"/>
      <c r="B77" s="88"/>
      <c r="C77" s="88"/>
      <c r="D77" s="88" t="s">
        <v>163</v>
      </c>
      <c r="E77" s="89" t="s">
        <v>164</v>
      </c>
      <c r="F77" s="90">
        <v>6.6484</v>
      </c>
      <c r="G77" s="90">
        <v>6.6484</v>
      </c>
      <c r="H77" s="85"/>
      <c r="I77" s="85"/>
      <c r="J77" s="85"/>
      <c r="K77" s="85"/>
      <c r="L77" s="85"/>
    </row>
    <row r="78" ht="14.25" customHeight="1">
      <c r="F78" s="93"/>
    </row>
  </sheetData>
  <sheetProtection/>
  <autoFilter ref="A7:P77"/>
  <mergeCells count="16">
    <mergeCell ref="A2:L2"/>
    <mergeCell ref="A3:L3"/>
    <mergeCell ref="F4:L4"/>
    <mergeCell ref="G5:L5"/>
    <mergeCell ref="A5:A7"/>
    <mergeCell ref="B5:B7"/>
    <mergeCell ref="C5:C7"/>
    <mergeCell ref="D5:D7"/>
    <mergeCell ref="E5:E7"/>
    <mergeCell ref="F5:F7"/>
    <mergeCell ref="G6:G7"/>
    <mergeCell ref="H6:H7"/>
    <mergeCell ref="I6:I7"/>
    <mergeCell ref="J6:J7"/>
    <mergeCell ref="K6:K7"/>
    <mergeCell ref="L6:L7"/>
  </mergeCells>
  <printOptions horizontalCentered="1"/>
  <pageMargins left="0.3541666666666667" right="0.2361111111111111" top="0.47" bottom="0.47" header="0" footer="0"/>
  <pageSetup errors="blank" fitToHeight="0" fitToWidth="1" horizontalDpi="600" verticalDpi="600" orientation="portrait" paperSize="9" scale="8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6"/>
  <sheetViews>
    <sheetView workbookViewId="0" topLeftCell="A1">
      <pane ySplit="8" topLeftCell="A151" activePane="bottomLeft" state="frozen"/>
      <selection pane="bottomLeft" activeCell="O7" sqref="O7"/>
    </sheetView>
  </sheetViews>
  <sheetFormatPr defaultColWidth="9.140625" defaultRowHeight="14.25" customHeight="1"/>
  <cols>
    <col min="1" max="1" width="32.7109375" style="26" customWidth="1"/>
    <col min="2" max="2" width="9.57421875" style="23" customWidth="1"/>
    <col min="3" max="3" width="20.8515625" style="26" customWidth="1"/>
    <col min="4" max="4" width="10.7109375" style="27" customWidth="1"/>
    <col min="5" max="5" width="10.140625" style="28" customWidth="1"/>
    <col min="6" max="6" width="10.8515625" style="23" customWidth="1"/>
    <col min="7" max="7" width="7.140625" style="23" customWidth="1"/>
    <col min="8" max="8" width="9.7109375" style="23" customWidth="1"/>
    <col min="9" max="9" width="7.421875" style="23" customWidth="1"/>
    <col min="10" max="10" width="5.421875" style="23" customWidth="1"/>
    <col min="11" max="16384" width="9.140625" style="23" customWidth="1"/>
  </cols>
  <sheetData>
    <row r="1" ht="19.5" customHeight="1">
      <c r="A1" s="29" t="s">
        <v>215</v>
      </c>
    </row>
    <row r="2" spans="1:10" ht="13.5" customHeight="1">
      <c r="A2" s="30" t="s">
        <v>216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.75" customHeigh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17.25" customHeight="1">
      <c r="A4" s="31"/>
      <c r="B4" s="31"/>
      <c r="C4" s="31"/>
      <c r="D4" s="31"/>
      <c r="E4" s="31"/>
      <c r="F4" s="31"/>
      <c r="G4" s="31"/>
      <c r="H4" s="31"/>
      <c r="I4" s="56"/>
      <c r="J4" s="56"/>
    </row>
    <row r="5" spans="4:10" ht="15" customHeight="1">
      <c r="D5" s="32" t="s">
        <v>4</v>
      </c>
      <c r="E5" s="33"/>
      <c r="F5" s="34"/>
      <c r="G5" s="34"/>
      <c r="H5" s="34"/>
      <c r="I5" s="34"/>
      <c r="J5" s="34"/>
    </row>
    <row r="6" spans="1:10" ht="24.75" customHeight="1">
      <c r="A6" s="35" t="s">
        <v>217</v>
      </c>
      <c r="B6" s="35" t="s">
        <v>145</v>
      </c>
      <c r="C6" s="35" t="s">
        <v>218</v>
      </c>
      <c r="D6" s="36" t="s">
        <v>149</v>
      </c>
      <c r="E6" s="36" t="s">
        <v>150</v>
      </c>
      <c r="F6" s="35"/>
      <c r="G6" s="35"/>
      <c r="H6" s="35"/>
      <c r="I6" s="35"/>
      <c r="J6" s="35"/>
    </row>
    <row r="7" spans="1:10" ht="24.75" customHeight="1">
      <c r="A7" s="37"/>
      <c r="B7" s="38"/>
      <c r="C7" s="37"/>
      <c r="D7" s="39"/>
      <c r="E7" s="36" t="s">
        <v>151</v>
      </c>
      <c r="F7" s="35" t="s">
        <v>152</v>
      </c>
      <c r="G7" s="35" t="s">
        <v>153</v>
      </c>
      <c r="H7" s="35" t="s">
        <v>219</v>
      </c>
      <c r="I7" s="35" t="s">
        <v>155</v>
      </c>
      <c r="J7" s="35" t="s">
        <v>220</v>
      </c>
    </row>
    <row r="8" spans="1:10" ht="24.75" customHeight="1">
      <c r="A8" s="37"/>
      <c r="B8" s="38"/>
      <c r="C8" s="37"/>
      <c r="D8" s="39"/>
      <c r="E8" s="36"/>
      <c r="F8" s="40"/>
      <c r="G8" s="40"/>
      <c r="H8" s="40"/>
      <c r="I8" s="35"/>
      <c r="J8" s="40"/>
    </row>
    <row r="9" spans="1:10" s="23" customFormat="1" ht="24.75" customHeight="1">
      <c r="A9" s="41" t="s">
        <v>221</v>
      </c>
      <c r="B9" s="42" t="s">
        <v>157</v>
      </c>
      <c r="C9" s="42" t="s">
        <v>157</v>
      </c>
      <c r="D9" s="43">
        <f aca="true" t="shared" si="0" ref="D9:J9">D10</f>
        <v>3000</v>
      </c>
      <c r="E9" s="43">
        <f t="shared" si="0"/>
        <v>3000</v>
      </c>
      <c r="F9" s="43">
        <f t="shared" si="0"/>
        <v>0</v>
      </c>
      <c r="G9" s="43">
        <f t="shared" si="0"/>
        <v>0</v>
      </c>
      <c r="H9" s="43">
        <f t="shared" si="0"/>
        <v>0</v>
      </c>
      <c r="I9" s="43">
        <f t="shared" si="0"/>
        <v>0</v>
      </c>
      <c r="J9" s="43">
        <f t="shared" si="0"/>
        <v>0</v>
      </c>
    </row>
    <row r="10" spans="1:10" ht="24.75" customHeight="1">
      <c r="A10" s="44" t="s">
        <v>222</v>
      </c>
      <c r="B10" s="42" t="s">
        <v>157</v>
      </c>
      <c r="C10" s="42" t="s">
        <v>157</v>
      </c>
      <c r="D10" s="45">
        <v>3000</v>
      </c>
      <c r="E10" s="45">
        <v>3000</v>
      </c>
      <c r="F10" s="46"/>
      <c r="G10" s="46"/>
      <c r="H10" s="46"/>
      <c r="I10" s="46"/>
      <c r="J10" s="46"/>
    </row>
    <row r="11" spans="1:10" ht="24.75" customHeight="1">
      <c r="A11" s="47" t="s">
        <v>157</v>
      </c>
      <c r="B11" s="44" t="s">
        <v>223</v>
      </c>
      <c r="C11" s="44" t="s">
        <v>224</v>
      </c>
      <c r="D11" s="45">
        <v>3000</v>
      </c>
      <c r="E11" s="45">
        <v>3000</v>
      </c>
      <c r="F11" s="48"/>
      <c r="G11" s="49"/>
      <c r="H11" s="49"/>
      <c r="I11" s="49"/>
      <c r="J11" s="49"/>
    </row>
    <row r="12" spans="1:10" s="23" customFormat="1" ht="24.75" customHeight="1">
      <c r="A12" s="41" t="s">
        <v>193</v>
      </c>
      <c r="B12" s="42" t="s">
        <v>157</v>
      </c>
      <c r="C12" s="42" t="s">
        <v>157</v>
      </c>
      <c r="D12" s="50">
        <f>D13+D15+D17+D19+D21+D23+D25+D27</f>
        <v>213.721713</v>
      </c>
      <c r="E12" s="50">
        <f>E13+E15+E17+E19+E21+E23+E25+E27</f>
        <v>213.721713</v>
      </c>
      <c r="F12" s="43">
        <f>F13+F15+F17+F21</f>
        <v>0</v>
      </c>
      <c r="G12" s="43">
        <f aca="true" t="shared" si="1" ref="F12:J12">G13+G15+G17+G21</f>
        <v>0</v>
      </c>
      <c r="H12" s="43">
        <f t="shared" si="1"/>
        <v>0</v>
      </c>
      <c r="I12" s="43">
        <f t="shared" si="1"/>
        <v>0</v>
      </c>
      <c r="J12" s="43">
        <f t="shared" si="1"/>
        <v>0</v>
      </c>
    </row>
    <row r="13" spans="1:10" s="24" customFormat="1" ht="24.75" customHeight="1">
      <c r="A13" s="51" t="s">
        <v>225</v>
      </c>
      <c r="B13" s="42" t="s">
        <v>157</v>
      </c>
      <c r="C13" s="42" t="s">
        <v>157</v>
      </c>
      <c r="D13" s="45">
        <v>11.82</v>
      </c>
      <c r="E13" s="45">
        <v>11.82</v>
      </c>
      <c r="F13" s="48"/>
      <c r="G13" s="49"/>
      <c r="H13" s="49"/>
      <c r="I13" s="49"/>
      <c r="J13" s="49"/>
    </row>
    <row r="14" spans="1:10" ht="24.75" customHeight="1">
      <c r="A14" s="47" t="s">
        <v>157</v>
      </c>
      <c r="B14" s="44" t="s">
        <v>226</v>
      </c>
      <c r="C14" s="51" t="s">
        <v>227</v>
      </c>
      <c r="D14" s="45">
        <v>11.82</v>
      </c>
      <c r="E14" s="45">
        <v>11.82</v>
      </c>
      <c r="F14" s="52"/>
      <c r="G14" s="52"/>
      <c r="H14" s="52"/>
      <c r="I14" s="52"/>
      <c r="J14" s="52"/>
    </row>
    <row r="15" spans="1:10" s="24" customFormat="1" ht="24.75" customHeight="1">
      <c r="A15" s="44" t="s">
        <v>228</v>
      </c>
      <c r="B15" s="42" t="s">
        <v>157</v>
      </c>
      <c r="C15" s="42" t="s">
        <v>157</v>
      </c>
      <c r="D15" s="45">
        <v>1.6287129999999999</v>
      </c>
      <c r="E15" s="45">
        <v>1.6287129999999999</v>
      </c>
      <c r="F15" s="52"/>
      <c r="G15" s="52"/>
      <c r="H15" s="52"/>
      <c r="I15" s="52"/>
      <c r="J15" s="52"/>
    </row>
    <row r="16" spans="1:10" ht="24.75" customHeight="1">
      <c r="A16" s="47" t="s">
        <v>157</v>
      </c>
      <c r="B16" s="44" t="s">
        <v>229</v>
      </c>
      <c r="C16" s="44" t="s">
        <v>230</v>
      </c>
      <c r="D16" s="45">
        <v>1.6287129999999999</v>
      </c>
      <c r="E16" s="45">
        <v>1.6287129999999999</v>
      </c>
      <c r="F16" s="48"/>
      <c r="G16" s="49"/>
      <c r="H16" s="49"/>
      <c r="I16" s="49"/>
      <c r="J16" s="49"/>
    </row>
    <row r="17" spans="1:10" ht="24.75" customHeight="1">
      <c r="A17" s="53" t="s">
        <v>231</v>
      </c>
      <c r="B17" s="42" t="s">
        <v>157</v>
      </c>
      <c r="C17" s="42" t="s">
        <v>157</v>
      </c>
      <c r="D17" s="45">
        <v>3.6</v>
      </c>
      <c r="E17" s="45">
        <v>3.6</v>
      </c>
      <c r="F17" s="46"/>
      <c r="G17" s="46"/>
      <c r="H17" s="46"/>
      <c r="I17" s="46"/>
      <c r="J17" s="46"/>
    </row>
    <row r="18" spans="1:10" ht="24.75" customHeight="1">
      <c r="A18" s="53"/>
      <c r="B18" s="44" t="s">
        <v>232</v>
      </c>
      <c r="C18" s="54" t="s">
        <v>231</v>
      </c>
      <c r="D18" s="45">
        <v>3.6</v>
      </c>
      <c r="E18" s="45">
        <v>3.6</v>
      </c>
      <c r="F18" s="46"/>
      <c r="G18" s="46"/>
      <c r="H18" s="46"/>
      <c r="I18" s="46"/>
      <c r="J18" s="46"/>
    </row>
    <row r="19" spans="1:10" ht="24.75" customHeight="1">
      <c r="A19" s="53" t="s">
        <v>233</v>
      </c>
      <c r="B19" s="42"/>
      <c r="C19" s="42"/>
      <c r="D19" s="45">
        <v>0.1876</v>
      </c>
      <c r="E19" s="45">
        <v>0.1876</v>
      </c>
      <c r="F19" s="46"/>
      <c r="G19" s="46"/>
      <c r="H19" s="46"/>
      <c r="I19" s="46"/>
      <c r="J19" s="46"/>
    </row>
    <row r="20" spans="1:10" ht="24.75" customHeight="1">
      <c r="A20" s="47" t="s">
        <v>157</v>
      </c>
      <c r="B20" s="44" t="s">
        <v>232</v>
      </c>
      <c r="C20" s="44" t="s">
        <v>231</v>
      </c>
      <c r="D20" s="45">
        <v>0.19</v>
      </c>
      <c r="E20" s="45">
        <v>0.19</v>
      </c>
      <c r="F20" s="46"/>
      <c r="G20" s="46"/>
      <c r="H20" s="46"/>
      <c r="I20" s="46"/>
      <c r="J20" s="46"/>
    </row>
    <row r="21" spans="1:10" ht="24.75" customHeight="1">
      <c r="A21" s="44" t="s">
        <v>234</v>
      </c>
      <c r="B21" s="42" t="s">
        <v>157</v>
      </c>
      <c r="C21" s="42" t="s">
        <v>157</v>
      </c>
      <c r="D21" s="45">
        <v>0.12</v>
      </c>
      <c r="E21" s="45">
        <v>0.12</v>
      </c>
      <c r="F21" s="46"/>
      <c r="G21" s="46"/>
      <c r="H21" s="46"/>
      <c r="I21" s="46"/>
      <c r="J21" s="46"/>
    </row>
    <row r="22" spans="1:10" ht="24.75" customHeight="1">
      <c r="A22" s="44"/>
      <c r="B22" s="44" t="s">
        <v>235</v>
      </c>
      <c r="C22" s="44" t="s">
        <v>236</v>
      </c>
      <c r="D22" s="45">
        <v>0.12</v>
      </c>
      <c r="E22" s="45">
        <v>0.12</v>
      </c>
      <c r="F22" s="46"/>
      <c r="G22" s="46"/>
      <c r="H22" s="46"/>
      <c r="I22" s="46"/>
      <c r="J22" s="46"/>
    </row>
    <row r="23" spans="1:10" ht="24.75" customHeight="1">
      <c r="A23" s="54" t="s">
        <v>237</v>
      </c>
      <c r="B23" s="42"/>
      <c r="C23" s="42"/>
      <c r="D23" s="45">
        <v>0</v>
      </c>
      <c r="E23" s="45">
        <v>0</v>
      </c>
      <c r="F23" s="46"/>
      <c r="G23" s="46"/>
      <c r="H23" s="46"/>
      <c r="I23" s="46"/>
      <c r="J23" s="46"/>
    </row>
    <row r="24" spans="1:10" ht="24.75" customHeight="1">
      <c r="A24" s="47" t="s">
        <v>157</v>
      </c>
      <c r="B24" s="44" t="s">
        <v>235</v>
      </c>
      <c r="C24" s="44" t="s">
        <v>236</v>
      </c>
      <c r="D24" s="45">
        <v>0</v>
      </c>
      <c r="E24" s="45">
        <v>0</v>
      </c>
      <c r="F24" s="46"/>
      <c r="G24" s="46"/>
      <c r="H24" s="46"/>
      <c r="I24" s="46"/>
      <c r="J24" s="46"/>
    </row>
    <row r="25" spans="1:10" ht="24.75" customHeight="1">
      <c r="A25" s="51" t="s">
        <v>238</v>
      </c>
      <c r="B25" s="44"/>
      <c r="C25" s="44"/>
      <c r="D25" s="45">
        <v>120</v>
      </c>
      <c r="E25" s="45">
        <v>120</v>
      </c>
      <c r="F25" s="46"/>
      <c r="G25" s="46"/>
      <c r="H25" s="46"/>
      <c r="I25" s="46"/>
      <c r="J25" s="46"/>
    </row>
    <row r="26" spans="1:10" ht="24.75" customHeight="1">
      <c r="A26" s="47"/>
      <c r="B26" s="44" t="s">
        <v>239</v>
      </c>
      <c r="C26" s="44" t="s">
        <v>240</v>
      </c>
      <c r="D26" s="45">
        <v>120</v>
      </c>
      <c r="E26" s="45">
        <v>120</v>
      </c>
      <c r="F26" s="46"/>
      <c r="G26" s="46"/>
      <c r="H26" s="46"/>
      <c r="I26" s="46"/>
      <c r="J26" s="46"/>
    </row>
    <row r="27" spans="1:10" ht="24.75" customHeight="1">
      <c r="A27" s="51" t="s">
        <v>241</v>
      </c>
      <c r="B27" s="44"/>
      <c r="C27" s="44"/>
      <c r="D27" s="45">
        <v>76.3654</v>
      </c>
      <c r="E27" s="45">
        <v>76.3654</v>
      </c>
      <c r="F27" s="46"/>
      <c r="G27" s="46"/>
      <c r="H27" s="46"/>
      <c r="I27" s="46"/>
      <c r="J27" s="46"/>
    </row>
    <row r="28" spans="1:10" ht="24.75" customHeight="1">
      <c r="A28" s="47"/>
      <c r="B28" s="44" t="s">
        <v>223</v>
      </c>
      <c r="C28" s="44" t="s">
        <v>224</v>
      </c>
      <c r="D28" s="45">
        <v>76.3654</v>
      </c>
      <c r="E28" s="45">
        <v>76.3654</v>
      </c>
      <c r="F28" s="46"/>
      <c r="G28" s="46"/>
      <c r="H28" s="46"/>
      <c r="I28" s="46"/>
      <c r="J28" s="46"/>
    </row>
    <row r="29" spans="1:10" s="24" customFormat="1" ht="24.75" customHeight="1">
      <c r="A29" s="41" t="s">
        <v>158</v>
      </c>
      <c r="B29" s="42" t="s">
        <v>157</v>
      </c>
      <c r="C29" s="42" t="s">
        <v>157</v>
      </c>
      <c r="D29" s="50">
        <f>D30+D32+D34+D36+D38+D40+D42+D44+D46+D48+D50+D52+D54+D56</f>
        <v>729.7551980000001</v>
      </c>
      <c r="E29" s="50">
        <f>E30+E32+E34+E36+E38+E40+E42+E44+E46+E48+E50+E52+E54+E56</f>
        <v>729.7551980000001</v>
      </c>
      <c r="F29" s="50">
        <f>F30+F32+F34+F36+F38+F40+F42+F44+F46+F48+F50+F52+F54+F56</f>
        <v>0</v>
      </c>
      <c r="G29" s="50"/>
      <c r="H29" s="50"/>
      <c r="I29" s="50"/>
      <c r="J29" s="50"/>
    </row>
    <row r="30" spans="1:10" s="24" customFormat="1" ht="24.75" customHeight="1">
      <c r="A30" s="51" t="s">
        <v>242</v>
      </c>
      <c r="B30" s="42" t="s">
        <v>157</v>
      </c>
      <c r="C30" s="42" t="s">
        <v>157</v>
      </c>
      <c r="D30" s="45">
        <v>2.9608</v>
      </c>
      <c r="E30" s="45">
        <v>2.9608</v>
      </c>
      <c r="F30" s="52"/>
      <c r="G30" s="52"/>
      <c r="H30" s="52"/>
      <c r="I30" s="52"/>
      <c r="J30" s="52"/>
    </row>
    <row r="31" spans="1:10" ht="24.75" customHeight="1">
      <c r="A31" s="51"/>
      <c r="B31" s="44" t="s">
        <v>243</v>
      </c>
      <c r="C31" s="44" t="s">
        <v>244</v>
      </c>
      <c r="D31" s="45">
        <v>2.96</v>
      </c>
      <c r="E31" s="45">
        <v>2.96</v>
      </c>
      <c r="F31" s="52"/>
      <c r="G31" s="52"/>
      <c r="H31" s="52"/>
      <c r="I31" s="52"/>
      <c r="J31" s="52"/>
    </row>
    <row r="32" spans="1:10" ht="24.75" customHeight="1">
      <c r="A32" s="44" t="s">
        <v>245</v>
      </c>
      <c r="B32" s="42" t="s">
        <v>157</v>
      </c>
      <c r="C32" s="47" t="s">
        <v>157</v>
      </c>
      <c r="D32" s="45">
        <v>4</v>
      </c>
      <c r="E32" s="45">
        <v>4</v>
      </c>
      <c r="F32" s="52"/>
      <c r="G32" s="52"/>
      <c r="H32" s="52"/>
      <c r="I32" s="52"/>
      <c r="J32" s="52"/>
    </row>
    <row r="33" spans="1:10" ht="24.75" customHeight="1">
      <c r="A33" s="44"/>
      <c r="B33" s="44" t="s">
        <v>202</v>
      </c>
      <c r="C33" s="44" t="s">
        <v>203</v>
      </c>
      <c r="D33" s="45">
        <v>4</v>
      </c>
      <c r="E33" s="45">
        <v>4</v>
      </c>
      <c r="F33" s="52"/>
      <c r="G33" s="52"/>
      <c r="H33" s="52"/>
      <c r="I33" s="52"/>
      <c r="J33" s="52"/>
    </row>
    <row r="34" spans="1:10" ht="24.75" customHeight="1">
      <c r="A34" s="44" t="s">
        <v>246</v>
      </c>
      <c r="B34" s="42"/>
      <c r="C34" s="47"/>
      <c r="D34" s="45">
        <v>40.53</v>
      </c>
      <c r="E34" s="45">
        <v>40.53</v>
      </c>
      <c r="F34" s="52"/>
      <c r="G34" s="52"/>
      <c r="H34" s="52"/>
      <c r="I34" s="52"/>
      <c r="J34" s="52"/>
    </row>
    <row r="35" spans="1:10" ht="24.75" customHeight="1">
      <c r="A35" s="44"/>
      <c r="B35" s="44" t="s">
        <v>202</v>
      </c>
      <c r="C35" s="44" t="s">
        <v>203</v>
      </c>
      <c r="D35" s="45">
        <v>40.53</v>
      </c>
      <c r="E35" s="45">
        <v>40.53</v>
      </c>
      <c r="F35" s="52"/>
      <c r="G35" s="52"/>
      <c r="H35" s="52"/>
      <c r="I35" s="52"/>
      <c r="J35" s="52"/>
    </row>
    <row r="36" spans="1:10" ht="24.75" customHeight="1">
      <c r="A36" s="44" t="s">
        <v>247</v>
      </c>
      <c r="B36" s="42" t="s">
        <v>157</v>
      </c>
      <c r="C36" s="47"/>
      <c r="D36" s="45">
        <v>30</v>
      </c>
      <c r="E36" s="45">
        <v>30</v>
      </c>
      <c r="F36" s="52"/>
      <c r="G36" s="52"/>
      <c r="H36" s="52"/>
      <c r="I36" s="52"/>
      <c r="J36" s="52"/>
    </row>
    <row r="37" spans="1:10" ht="24.75" customHeight="1">
      <c r="A37" s="47" t="s">
        <v>157</v>
      </c>
      <c r="B37" s="44" t="s">
        <v>248</v>
      </c>
      <c r="C37" s="44" t="s">
        <v>249</v>
      </c>
      <c r="D37" s="45">
        <v>30</v>
      </c>
      <c r="E37" s="45">
        <v>30</v>
      </c>
      <c r="F37" s="52"/>
      <c r="G37" s="52"/>
      <c r="H37" s="52"/>
      <c r="I37" s="52"/>
      <c r="J37" s="52"/>
    </row>
    <row r="38" spans="1:10" ht="24.75" customHeight="1">
      <c r="A38" s="44" t="s">
        <v>250</v>
      </c>
      <c r="B38" s="44"/>
      <c r="C38" s="44"/>
      <c r="D38" s="45">
        <v>1.2</v>
      </c>
      <c r="E38" s="45">
        <v>1.2</v>
      </c>
      <c r="F38" s="52"/>
      <c r="G38" s="52"/>
      <c r="H38" s="52"/>
      <c r="I38" s="52"/>
      <c r="J38" s="52"/>
    </row>
    <row r="39" spans="1:10" ht="24.75" customHeight="1">
      <c r="A39" s="44"/>
      <c r="B39" s="44" t="s">
        <v>226</v>
      </c>
      <c r="C39" s="51" t="s">
        <v>227</v>
      </c>
      <c r="D39" s="45">
        <v>1.2</v>
      </c>
      <c r="E39" s="45">
        <v>1.2</v>
      </c>
      <c r="F39" s="52"/>
      <c r="G39" s="52"/>
      <c r="H39" s="52"/>
      <c r="I39" s="52"/>
      <c r="J39" s="52"/>
    </row>
    <row r="40" spans="1:10" ht="24.75" customHeight="1">
      <c r="A40" s="44" t="s">
        <v>251</v>
      </c>
      <c r="B40" s="44"/>
      <c r="C40" s="44"/>
      <c r="D40" s="45">
        <v>29.95</v>
      </c>
      <c r="E40" s="45">
        <v>29.95</v>
      </c>
      <c r="F40" s="52"/>
      <c r="G40" s="52"/>
      <c r="H40" s="52"/>
      <c r="I40" s="52"/>
      <c r="J40" s="52"/>
    </row>
    <row r="41" spans="1:10" ht="24.75" customHeight="1">
      <c r="A41" s="44"/>
      <c r="B41" s="44" t="s">
        <v>226</v>
      </c>
      <c r="C41" s="51" t="s">
        <v>227</v>
      </c>
      <c r="D41" s="45">
        <v>29.95</v>
      </c>
      <c r="E41" s="45">
        <v>29.95</v>
      </c>
      <c r="F41" s="52"/>
      <c r="G41" s="52"/>
      <c r="H41" s="52"/>
      <c r="I41" s="52"/>
      <c r="J41" s="52"/>
    </row>
    <row r="42" spans="1:10" ht="24.75" customHeight="1">
      <c r="A42" s="44" t="s">
        <v>252</v>
      </c>
      <c r="B42" s="42" t="s">
        <v>157</v>
      </c>
      <c r="C42" s="47" t="s">
        <v>157</v>
      </c>
      <c r="D42" s="45">
        <v>265.573548</v>
      </c>
      <c r="E42" s="45">
        <v>265.573548</v>
      </c>
      <c r="F42" s="52"/>
      <c r="G42" s="52"/>
      <c r="H42" s="52"/>
      <c r="I42" s="52"/>
      <c r="J42" s="52"/>
    </row>
    <row r="43" spans="1:10" ht="24.75" customHeight="1">
      <c r="A43" s="47" t="s">
        <v>157</v>
      </c>
      <c r="B43" s="44" t="s">
        <v>226</v>
      </c>
      <c r="C43" s="51" t="s">
        <v>227</v>
      </c>
      <c r="D43" s="45">
        <f>D42</f>
        <v>265.573548</v>
      </c>
      <c r="E43" s="45">
        <v>265.573548</v>
      </c>
      <c r="F43" s="52"/>
      <c r="G43" s="52"/>
      <c r="H43" s="52"/>
      <c r="I43" s="52"/>
      <c r="J43" s="52"/>
    </row>
    <row r="44" spans="1:10" ht="24.75" customHeight="1">
      <c r="A44" s="44" t="s">
        <v>253</v>
      </c>
      <c r="B44" s="42" t="s">
        <v>157</v>
      </c>
      <c r="C44" s="47" t="s">
        <v>157</v>
      </c>
      <c r="D44" s="45">
        <v>7.82535</v>
      </c>
      <c r="E44" s="45">
        <v>7.82535</v>
      </c>
      <c r="F44" s="52"/>
      <c r="G44" s="52"/>
      <c r="H44" s="45"/>
      <c r="I44" s="52"/>
      <c r="J44" s="52"/>
    </row>
    <row r="45" spans="1:10" ht="24.75" customHeight="1">
      <c r="A45" s="47" t="s">
        <v>157</v>
      </c>
      <c r="B45" s="44" t="s">
        <v>254</v>
      </c>
      <c r="C45" s="44" t="s">
        <v>255</v>
      </c>
      <c r="D45" s="45">
        <v>7.82535</v>
      </c>
      <c r="E45" s="45">
        <v>7.82535</v>
      </c>
      <c r="F45" s="52"/>
      <c r="G45" s="52"/>
      <c r="H45" s="52"/>
      <c r="I45" s="52"/>
      <c r="J45" s="52"/>
    </row>
    <row r="46" spans="1:10" ht="24.75" customHeight="1">
      <c r="A46" s="44" t="s">
        <v>256</v>
      </c>
      <c r="B46" s="42" t="s">
        <v>157</v>
      </c>
      <c r="C46" s="47" t="s">
        <v>157</v>
      </c>
      <c r="D46" s="45">
        <v>107.5</v>
      </c>
      <c r="E46" s="45">
        <v>107.5</v>
      </c>
      <c r="F46" s="52"/>
      <c r="G46" s="52"/>
      <c r="H46" s="45"/>
      <c r="I46" s="52"/>
      <c r="J46" s="52"/>
    </row>
    <row r="47" spans="1:10" ht="24.75" customHeight="1">
      <c r="A47" s="47" t="s">
        <v>157</v>
      </c>
      <c r="B47" s="44" t="s">
        <v>223</v>
      </c>
      <c r="C47" s="44" t="s">
        <v>224</v>
      </c>
      <c r="D47" s="45">
        <v>107.5</v>
      </c>
      <c r="E47" s="45">
        <v>107.5</v>
      </c>
      <c r="F47" s="52"/>
      <c r="G47" s="52"/>
      <c r="H47" s="52"/>
      <c r="I47" s="52"/>
      <c r="J47" s="52"/>
    </row>
    <row r="48" spans="1:10" ht="24.75" customHeight="1">
      <c r="A48" s="44" t="s">
        <v>257</v>
      </c>
      <c r="B48" s="42" t="s">
        <v>157</v>
      </c>
      <c r="C48" s="47" t="s">
        <v>157</v>
      </c>
      <c r="D48" s="45">
        <v>25</v>
      </c>
      <c r="E48" s="45">
        <v>25</v>
      </c>
      <c r="F48" s="52"/>
      <c r="G48" s="52"/>
      <c r="H48" s="45"/>
      <c r="I48" s="52"/>
      <c r="J48" s="52"/>
    </row>
    <row r="49" spans="1:10" ht="24.75" customHeight="1">
      <c r="A49" s="47" t="s">
        <v>157</v>
      </c>
      <c r="B49" s="44" t="s">
        <v>258</v>
      </c>
      <c r="C49" s="44" t="s">
        <v>230</v>
      </c>
      <c r="D49" s="45">
        <v>25</v>
      </c>
      <c r="E49" s="45">
        <v>25</v>
      </c>
      <c r="F49" s="52"/>
      <c r="G49" s="52"/>
      <c r="H49" s="45"/>
      <c r="I49" s="52"/>
      <c r="J49" s="52"/>
    </row>
    <row r="50" spans="1:10" ht="24.75" customHeight="1">
      <c r="A50" s="44" t="s">
        <v>259</v>
      </c>
      <c r="B50" s="42" t="s">
        <v>157</v>
      </c>
      <c r="C50" s="47" t="s">
        <v>157</v>
      </c>
      <c r="D50" s="45">
        <v>9.6</v>
      </c>
      <c r="E50" s="45">
        <v>9.6</v>
      </c>
      <c r="F50" s="52"/>
      <c r="G50" s="52"/>
      <c r="H50" s="52"/>
      <c r="I50" s="52"/>
      <c r="J50" s="52"/>
    </row>
    <row r="51" spans="1:10" ht="24.75" customHeight="1">
      <c r="A51" s="47" t="s">
        <v>157</v>
      </c>
      <c r="B51" s="44" t="s">
        <v>260</v>
      </c>
      <c r="C51" s="44" t="s">
        <v>261</v>
      </c>
      <c r="D51" s="45">
        <v>9.6</v>
      </c>
      <c r="E51" s="45">
        <v>9.6</v>
      </c>
      <c r="F51" s="52"/>
      <c r="G51" s="52"/>
      <c r="H51" s="52"/>
      <c r="I51" s="52"/>
      <c r="J51" s="52"/>
    </row>
    <row r="52" spans="1:10" ht="24.75" customHeight="1">
      <c r="A52" s="44" t="s">
        <v>262</v>
      </c>
      <c r="B52" s="42" t="s">
        <v>157</v>
      </c>
      <c r="C52" s="47" t="s">
        <v>157</v>
      </c>
      <c r="D52" s="45">
        <v>0.288</v>
      </c>
      <c r="E52" s="45">
        <v>0.288</v>
      </c>
      <c r="F52" s="52"/>
      <c r="G52" s="52"/>
      <c r="H52" s="52"/>
      <c r="I52" s="52"/>
      <c r="J52" s="52"/>
    </row>
    <row r="53" spans="1:10" ht="24.75" customHeight="1">
      <c r="A53" s="41" t="s">
        <v>157</v>
      </c>
      <c r="B53" s="44" t="s">
        <v>263</v>
      </c>
      <c r="C53" s="44" t="s">
        <v>264</v>
      </c>
      <c r="D53" s="45">
        <v>0.288</v>
      </c>
      <c r="E53" s="45">
        <v>0.288</v>
      </c>
      <c r="F53" s="43"/>
      <c r="G53" s="43"/>
      <c r="H53" s="43"/>
      <c r="I53" s="43"/>
      <c r="J53" s="43"/>
    </row>
    <row r="54" spans="1:10" ht="24.75" customHeight="1">
      <c r="A54" s="44" t="s">
        <v>265</v>
      </c>
      <c r="B54" s="42" t="s">
        <v>157</v>
      </c>
      <c r="C54" s="47" t="s">
        <v>157</v>
      </c>
      <c r="D54" s="45">
        <v>5.3275</v>
      </c>
      <c r="E54" s="45">
        <v>5.3275</v>
      </c>
      <c r="F54" s="52"/>
      <c r="G54" s="52"/>
      <c r="H54" s="52"/>
      <c r="I54" s="52"/>
      <c r="J54" s="52"/>
    </row>
    <row r="55" spans="1:10" ht="24.75" customHeight="1">
      <c r="A55" s="47" t="s">
        <v>157</v>
      </c>
      <c r="B55" s="44" t="s">
        <v>266</v>
      </c>
      <c r="C55" s="44" t="s">
        <v>267</v>
      </c>
      <c r="D55" s="45">
        <v>5.3275</v>
      </c>
      <c r="E55" s="45">
        <v>5.3275</v>
      </c>
      <c r="F55" s="52"/>
      <c r="G55" s="52"/>
      <c r="H55" s="52"/>
      <c r="I55" s="52"/>
      <c r="J55" s="52"/>
    </row>
    <row r="56" spans="1:10" ht="24.75" customHeight="1">
      <c r="A56" s="44" t="s">
        <v>268</v>
      </c>
      <c r="B56" s="42" t="s">
        <v>157</v>
      </c>
      <c r="C56" s="47" t="s">
        <v>157</v>
      </c>
      <c r="D56" s="45">
        <v>200</v>
      </c>
      <c r="E56" s="45">
        <v>200</v>
      </c>
      <c r="F56" s="52"/>
      <c r="G56" s="52"/>
      <c r="H56" s="52"/>
      <c r="I56" s="52"/>
      <c r="J56" s="52"/>
    </row>
    <row r="57" spans="1:10" ht="24.75" customHeight="1">
      <c r="A57" s="47" t="s">
        <v>157</v>
      </c>
      <c r="B57" s="44" t="s">
        <v>269</v>
      </c>
      <c r="C57" s="44" t="s">
        <v>270</v>
      </c>
      <c r="D57" s="45">
        <v>200</v>
      </c>
      <c r="E57" s="45">
        <v>200</v>
      </c>
      <c r="F57" s="52"/>
      <c r="G57" s="52"/>
      <c r="H57" s="52"/>
      <c r="I57" s="52"/>
      <c r="J57" s="52"/>
    </row>
    <row r="58" spans="1:10" s="23" customFormat="1" ht="24.75" customHeight="1">
      <c r="A58" s="41" t="s">
        <v>195</v>
      </c>
      <c r="B58" s="42"/>
      <c r="C58" s="47"/>
      <c r="D58" s="50">
        <f>D59+D61+D63+D65+D67+D69+D71+D73+D75+D77</f>
        <v>592.765685</v>
      </c>
      <c r="E58" s="50">
        <f>E59+E61+E63+E65+E67+E69+E71+E73+E75+E77</f>
        <v>457.93212000000005</v>
      </c>
      <c r="F58" s="50">
        <f>F59+F61+F63+F65+F67+F69+F71+F73+F75+F77</f>
        <v>134.833565</v>
      </c>
      <c r="G58" s="50"/>
      <c r="H58" s="50"/>
      <c r="I58" s="50"/>
      <c r="J58" s="50"/>
    </row>
    <row r="59" spans="1:10" ht="24.75" customHeight="1">
      <c r="A59" s="51" t="s">
        <v>225</v>
      </c>
      <c r="B59" s="42" t="s">
        <v>157</v>
      </c>
      <c r="C59" s="47" t="s">
        <v>157</v>
      </c>
      <c r="D59" s="45">
        <v>17</v>
      </c>
      <c r="E59" s="45">
        <v>17</v>
      </c>
      <c r="F59" s="52"/>
      <c r="G59" s="52"/>
      <c r="H59" s="45"/>
      <c r="I59" s="52"/>
      <c r="J59" s="52"/>
    </row>
    <row r="60" spans="1:10" ht="24.75" customHeight="1">
      <c r="A60" s="47" t="s">
        <v>157</v>
      </c>
      <c r="B60" s="44" t="s">
        <v>226</v>
      </c>
      <c r="C60" s="51" t="s">
        <v>227</v>
      </c>
      <c r="D60" s="45">
        <v>17</v>
      </c>
      <c r="E60" s="45">
        <v>17</v>
      </c>
      <c r="F60" s="52"/>
      <c r="G60" s="52"/>
      <c r="H60" s="45"/>
      <c r="I60" s="52"/>
      <c r="J60" s="52"/>
    </row>
    <row r="61" spans="1:10" ht="24.75" customHeight="1">
      <c r="A61" s="44" t="s">
        <v>271</v>
      </c>
      <c r="B61" s="42" t="s">
        <v>157</v>
      </c>
      <c r="C61" s="47" t="s">
        <v>157</v>
      </c>
      <c r="D61" s="45">
        <v>247.0872</v>
      </c>
      <c r="E61" s="45">
        <v>247.0872</v>
      </c>
      <c r="F61" s="52"/>
      <c r="G61" s="52"/>
      <c r="H61" s="45"/>
      <c r="I61" s="52"/>
      <c r="J61" s="52"/>
    </row>
    <row r="62" spans="1:10" ht="24.75" customHeight="1">
      <c r="A62" s="47" t="s">
        <v>157</v>
      </c>
      <c r="B62" s="44" t="s">
        <v>272</v>
      </c>
      <c r="C62" s="44" t="s">
        <v>273</v>
      </c>
      <c r="D62" s="45">
        <v>247.0872</v>
      </c>
      <c r="E62" s="45">
        <v>247.0872</v>
      </c>
      <c r="F62" s="52"/>
      <c r="G62" s="52"/>
      <c r="H62" s="45"/>
      <c r="I62" s="52"/>
      <c r="J62" s="52"/>
    </row>
    <row r="63" spans="1:10" ht="24.75" customHeight="1">
      <c r="A63" s="44" t="s">
        <v>274</v>
      </c>
      <c r="B63" s="42" t="s">
        <v>157</v>
      </c>
      <c r="C63" s="47" t="s">
        <v>157</v>
      </c>
      <c r="D63" s="45">
        <v>134.833565</v>
      </c>
      <c r="E63" s="55">
        <v>0</v>
      </c>
      <c r="F63" s="45">
        <v>134.833565</v>
      </c>
      <c r="G63" s="52"/>
      <c r="H63" s="45"/>
      <c r="I63" s="52"/>
      <c r="J63" s="52"/>
    </row>
    <row r="64" spans="1:10" ht="24.75" customHeight="1">
      <c r="A64" s="47" t="s">
        <v>157</v>
      </c>
      <c r="B64" s="44" t="s">
        <v>275</v>
      </c>
      <c r="C64" s="44" t="s">
        <v>276</v>
      </c>
      <c r="D64" s="45">
        <v>134.833565</v>
      </c>
      <c r="E64" s="55">
        <v>0</v>
      </c>
      <c r="F64" s="45">
        <v>134.833565</v>
      </c>
      <c r="G64" s="52"/>
      <c r="H64" s="45"/>
      <c r="I64" s="52"/>
      <c r="J64" s="52"/>
    </row>
    <row r="65" spans="1:10" ht="24.75" customHeight="1">
      <c r="A65" s="44" t="s">
        <v>277</v>
      </c>
      <c r="B65" s="42" t="s">
        <v>157</v>
      </c>
      <c r="C65" s="47" t="s">
        <v>157</v>
      </c>
      <c r="D65" s="45">
        <v>43.2</v>
      </c>
      <c r="E65" s="45">
        <v>43.2</v>
      </c>
      <c r="F65" s="52"/>
      <c r="G65" s="52"/>
      <c r="H65" s="45"/>
      <c r="I65" s="52"/>
      <c r="J65" s="52"/>
    </row>
    <row r="66" spans="1:10" ht="24.75" customHeight="1">
      <c r="A66" s="47" t="s">
        <v>157</v>
      </c>
      <c r="B66" s="44" t="s">
        <v>278</v>
      </c>
      <c r="C66" s="44" t="s">
        <v>230</v>
      </c>
      <c r="D66" s="45">
        <v>43.2</v>
      </c>
      <c r="E66" s="45">
        <v>43.2</v>
      </c>
      <c r="F66" s="52"/>
      <c r="G66" s="52"/>
      <c r="H66" s="45"/>
      <c r="I66" s="52"/>
      <c r="J66" s="52"/>
    </row>
    <row r="67" spans="1:10" ht="24.75" customHeight="1">
      <c r="A67" s="44" t="s">
        <v>279</v>
      </c>
      <c r="B67" s="42" t="s">
        <v>157</v>
      </c>
      <c r="C67" s="47" t="s">
        <v>157</v>
      </c>
      <c r="D67" s="45">
        <v>6.3</v>
      </c>
      <c r="E67" s="45">
        <v>6.3</v>
      </c>
      <c r="F67" s="52"/>
      <c r="G67" s="52"/>
      <c r="H67" s="45"/>
      <c r="I67" s="52"/>
      <c r="J67" s="52"/>
    </row>
    <row r="68" spans="1:10" ht="24.75" customHeight="1">
      <c r="A68" s="47" t="s">
        <v>157</v>
      </c>
      <c r="B68" s="44" t="s">
        <v>280</v>
      </c>
      <c r="C68" s="44" t="s">
        <v>281</v>
      </c>
      <c r="D68" s="45">
        <v>6.3</v>
      </c>
      <c r="E68" s="45">
        <v>6.3</v>
      </c>
      <c r="F68" s="52"/>
      <c r="G68" s="52"/>
      <c r="H68" s="45"/>
      <c r="I68" s="52"/>
      <c r="J68" s="52"/>
    </row>
    <row r="69" spans="1:10" ht="24.75" customHeight="1">
      <c r="A69" s="44" t="s">
        <v>282</v>
      </c>
      <c r="B69" s="44"/>
      <c r="C69" s="44"/>
      <c r="D69" s="45">
        <v>54.06</v>
      </c>
      <c r="E69" s="45">
        <v>54.06</v>
      </c>
      <c r="F69" s="52"/>
      <c r="G69" s="52"/>
      <c r="H69" s="45"/>
      <c r="I69" s="52"/>
      <c r="J69" s="52"/>
    </row>
    <row r="70" spans="1:10" ht="24.75" customHeight="1">
      <c r="A70" s="44"/>
      <c r="B70" s="44" t="s">
        <v>283</v>
      </c>
      <c r="C70" s="44" t="s">
        <v>284</v>
      </c>
      <c r="D70" s="45">
        <v>54.06</v>
      </c>
      <c r="E70" s="45">
        <v>54.06</v>
      </c>
      <c r="F70" s="52"/>
      <c r="G70" s="52"/>
      <c r="H70" s="45"/>
      <c r="I70" s="52"/>
      <c r="J70" s="52"/>
    </row>
    <row r="71" spans="1:10" ht="24.75" customHeight="1">
      <c r="A71" s="44" t="s">
        <v>285</v>
      </c>
      <c r="B71" s="42" t="s">
        <v>157</v>
      </c>
      <c r="C71" s="47" t="s">
        <v>157</v>
      </c>
      <c r="D71" s="45">
        <v>7.72</v>
      </c>
      <c r="E71" s="45">
        <v>7.72</v>
      </c>
      <c r="F71" s="52"/>
      <c r="G71" s="52"/>
      <c r="H71" s="45"/>
      <c r="I71" s="52"/>
      <c r="J71" s="52"/>
    </row>
    <row r="72" spans="1:10" ht="24.75" customHeight="1">
      <c r="A72" s="47" t="s">
        <v>157</v>
      </c>
      <c r="B72" s="44" t="s">
        <v>283</v>
      </c>
      <c r="C72" s="44" t="s">
        <v>284</v>
      </c>
      <c r="D72" s="45">
        <v>7.72</v>
      </c>
      <c r="E72" s="45">
        <v>7.72</v>
      </c>
      <c r="F72" s="52"/>
      <c r="G72" s="52"/>
      <c r="H72" s="45"/>
      <c r="I72" s="52"/>
      <c r="J72" s="52"/>
    </row>
    <row r="73" spans="1:10" ht="24.75" customHeight="1">
      <c r="A73" s="44" t="s">
        <v>286</v>
      </c>
      <c r="B73" s="44"/>
      <c r="C73" s="44"/>
      <c r="D73" s="45">
        <v>82.56492</v>
      </c>
      <c r="E73" s="45">
        <v>82.56492</v>
      </c>
      <c r="F73" s="52"/>
      <c r="G73" s="52"/>
      <c r="H73" s="45"/>
      <c r="I73" s="52"/>
      <c r="J73" s="52"/>
    </row>
    <row r="74" spans="1:10" ht="24.75" customHeight="1">
      <c r="A74" s="44"/>
      <c r="B74" s="44" t="s">
        <v>287</v>
      </c>
      <c r="C74" s="44" t="s">
        <v>288</v>
      </c>
      <c r="D74" s="45">
        <v>82.56</v>
      </c>
      <c r="E74" s="45">
        <v>82.56</v>
      </c>
      <c r="F74" s="52"/>
      <c r="G74" s="52"/>
      <c r="H74" s="45"/>
      <c r="I74" s="52"/>
      <c r="J74" s="52"/>
    </row>
    <row r="75" spans="1:10" ht="24.75" customHeight="1">
      <c r="A75" s="44" t="s">
        <v>289</v>
      </c>
      <c r="B75" s="44"/>
      <c r="C75" s="44"/>
      <c r="D75" s="45">
        <v>0</v>
      </c>
      <c r="E75" s="45">
        <v>0</v>
      </c>
      <c r="F75" s="52"/>
      <c r="G75" s="52"/>
      <c r="H75" s="45"/>
      <c r="I75" s="52"/>
      <c r="J75" s="52"/>
    </row>
    <row r="76" spans="1:10" ht="24.75" customHeight="1">
      <c r="A76" s="44"/>
      <c r="B76" s="44" t="s">
        <v>287</v>
      </c>
      <c r="C76" s="44" t="s">
        <v>288</v>
      </c>
      <c r="D76" s="45">
        <v>0</v>
      </c>
      <c r="E76" s="45">
        <v>0</v>
      </c>
      <c r="F76" s="52"/>
      <c r="G76" s="52"/>
      <c r="H76" s="45"/>
      <c r="I76" s="52"/>
      <c r="J76" s="52"/>
    </row>
    <row r="77" spans="1:10" ht="24.75" customHeight="1">
      <c r="A77" s="44" t="s">
        <v>182</v>
      </c>
      <c r="B77" s="42" t="s">
        <v>157</v>
      </c>
      <c r="C77" s="47" t="s">
        <v>157</v>
      </c>
      <c r="D77" s="45">
        <v>0</v>
      </c>
      <c r="E77" s="45">
        <v>0</v>
      </c>
      <c r="F77" s="52"/>
      <c r="G77" s="52"/>
      <c r="H77" s="45"/>
      <c r="I77" s="52"/>
      <c r="J77" s="52"/>
    </row>
    <row r="78" spans="1:10" ht="24.75" customHeight="1">
      <c r="A78" s="47" t="s">
        <v>157</v>
      </c>
      <c r="B78" s="44" t="s">
        <v>287</v>
      </c>
      <c r="C78" s="44" t="s">
        <v>288</v>
      </c>
      <c r="D78" s="45">
        <v>0</v>
      </c>
      <c r="E78" s="45">
        <v>0</v>
      </c>
      <c r="F78" s="52"/>
      <c r="G78" s="52"/>
      <c r="H78" s="45"/>
      <c r="I78" s="52"/>
      <c r="J78" s="52"/>
    </row>
    <row r="79" spans="1:10" s="23" customFormat="1" ht="24.75" customHeight="1">
      <c r="A79" s="41" t="s">
        <v>197</v>
      </c>
      <c r="B79" s="42"/>
      <c r="C79" s="47"/>
      <c r="D79" s="50">
        <f>D80+D82+D84+D86+D88+D90</f>
        <v>1599.37573</v>
      </c>
      <c r="E79" s="50">
        <f>E80+E82+E84+E86+E88+E90</f>
        <v>1599.37573</v>
      </c>
      <c r="F79" s="50">
        <f>F80+F82+F84+F86+F88+F90</f>
        <v>0</v>
      </c>
      <c r="G79" s="50"/>
      <c r="H79" s="50"/>
      <c r="I79" s="50"/>
      <c r="J79" s="50"/>
    </row>
    <row r="80" spans="1:10" ht="24.75" customHeight="1">
      <c r="A80" s="44" t="s">
        <v>290</v>
      </c>
      <c r="B80" s="42" t="s">
        <v>157</v>
      </c>
      <c r="C80" s="47" t="s">
        <v>157</v>
      </c>
      <c r="D80" s="45">
        <v>0.948</v>
      </c>
      <c r="E80" s="45">
        <v>0.948</v>
      </c>
      <c r="F80" s="52"/>
      <c r="G80" s="52"/>
      <c r="H80" s="45"/>
      <c r="I80" s="52"/>
      <c r="J80" s="52"/>
    </row>
    <row r="81" spans="1:10" ht="24.75" customHeight="1">
      <c r="A81" s="47" t="s">
        <v>157</v>
      </c>
      <c r="B81" s="44" t="s">
        <v>291</v>
      </c>
      <c r="C81" s="44" t="s">
        <v>292</v>
      </c>
      <c r="D81" s="45">
        <v>0.948</v>
      </c>
      <c r="E81" s="45">
        <v>0.948</v>
      </c>
      <c r="F81" s="52"/>
      <c r="G81" s="52"/>
      <c r="H81" s="45"/>
      <c r="I81" s="52"/>
      <c r="J81" s="52"/>
    </row>
    <row r="82" spans="1:10" ht="24.75" customHeight="1">
      <c r="A82" s="51" t="s">
        <v>293</v>
      </c>
      <c r="B82" s="42" t="s">
        <v>157</v>
      </c>
      <c r="C82" s="47" t="s">
        <v>157</v>
      </c>
      <c r="D82" s="45">
        <v>57.010630000000006</v>
      </c>
      <c r="E82" s="45">
        <v>57.010630000000006</v>
      </c>
      <c r="F82" s="52"/>
      <c r="G82" s="52"/>
      <c r="H82" s="45"/>
      <c r="I82" s="52"/>
      <c r="J82" s="52"/>
    </row>
    <row r="83" spans="1:10" ht="24.75" customHeight="1">
      <c r="A83" s="47" t="s">
        <v>157</v>
      </c>
      <c r="B83" s="44" t="s">
        <v>294</v>
      </c>
      <c r="C83" s="44" t="s">
        <v>295</v>
      </c>
      <c r="D83" s="45">
        <v>57.010630000000006</v>
      </c>
      <c r="E83" s="45">
        <v>57.010630000000006</v>
      </c>
      <c r="F83" s="52"/>
      <c r="G83" s="52"/>
      <c r="H83" s="45"/>
      <c r="I83" s="52"/>
      <c r="J83" s="52"/>
    </row>
    <row r="84" spans="1:10" ht="24.75" customHeight="1">
      <c r="A84" s="44" t="s">
        <v>296</v>
      </c>
      <c r="B84" s="42" t="s">
        <v>157</v>
      </c>
      <c r="C84" s="47" t="s">
        <v>157</v>
      </c>
      <c r="D84" s="45">
        <v>7.176</v>
      </c>
      <c r="E84" s="45">
        <v>7.176</v>
      </c>
      <c r="F84" s="52"/>
      <c r="G84" s="52"/>
      <c r="H84" s="45"/>
      <c r="I84" s="52"/>
      <c r="J84" s="52"/>
    </row>
    <row r="85" spans="1:10" ht="24.75" customHeight="1">
      <c r="A85" s="47" t="s">
        <v>157</v>
      </c>
      <c r="B85" s="44" t="s">
        <v>297</v>
      </c>
      <c r="C85" s="44" t="s">
        <v>298</v>
      </c>
      <c r="D85" s="45">
        <v>7.176</v>
      </c>
      <c r="E85" s="45">
        <v>7.176</v>
      </c>
      <c r="F85" s="52"/>
      <c r="G85" s="52"/>
      <c r="H85" s="45"/>
      <c r="I85" s="52"/>
      <c r="J85" s="52"/>
    </row>
    <row r="86" spans="1:10" ht="24.75" customHeight="1">
      <c r="A86" s="44" t="s">
        <v>299</v>
      </c>
      <c r="B86" s="42" t="s">
        <v>157</v>
      </c>
      <c r="C86" s="47" t="s">
        <v>157</v>
      </c>
      <c r="D86" s="45">
        <v>7.8</v>
      </c>
      <c r="E86" s="45">
        <v>7.8</v>
      </c>
      <c r="F86" s="52"/>
      <c r="G86" s="52"/>
      <c r="H86" s="45"/>
      <c r="I86" s="52"/>
      <c r="J86" s="52"/>
    </row>
    <row r="87" spans="1:10" ht="24.75" customHeight="1">
      <c r="A87" s="47" t="s">
        <v>157</v>
      </c>
      <c r="B87" s="44" t="s">
        <v>300</v>
      </c>
      <c r="C87" s="51" t="s">
        <v>301</v>
      </c>
      <c r="D87" s="45">
        <v>7.8</v>
      </c>
      <c r="E87" s="45">
        <v>7.8</v>
      </c>
      <c r="F87" s="52"/>
      <c r="G87" s="52"/>
      <c r="H87" s="45"/>
      <c r="I87" s="52"/>
      <c r="J87" s="52"/>
    </row>
    <row r="88" spans="1:10" ht="24.75" customHeight="1">
      <c r="A88" s="44" t="s">
        <v>302</v>
      </c>
      <c r="B88" s="42" t="s">
        <v>157</v>
      </c>
      <c r="C88" s="47" t="s">
        <v>157</v>
      </c>
      <c r="D88" s="45">
        <v>4.4921</v>
      </c>
      <c r="E88" s="45">
        <v>4.4921</v>
      </c>
      <c r="F88" s="52"/>
      <c r="G88" s="52"/>
      <c r="H88" s="45"/>
      <c r="I88" s="52"/>
      <c r="J88" s="52"/>
    </row>
    <row r="89" spans="1:10" ht="24.75" customHeight="1">
      <c r="A89" s="47" t="s">
        <v>157</v>
      </c>
      <c r="B89" s="44" t="s">
        <v>303</v>
      </c>
      <c r="C89" s="44" t="s">
        <v>304</v>
      </c>
      <c r="D89" s="45">
        <v>4.4921</v>
      </c>
      <c r="E89" s="45">
        <v>4.4921</v>
      </c>
      <c r="F89" s="52"/>
      <c r="G89" s="52"/>
      <c r="H89" s="45"/>
      <c r="I89" s="52"/>
      <c r="J89" s="52"/>
    </row>
    <row r="90" spans="1:10" ht="24.75" customHeight="1">
      <c r="A90" s="44" t="s">
        <v>305</v>
      </c>
      <c r="B90" s="42" t="s">
        <v>157</v>
      </c>
      <c r="C90" s="47" t="s">
        <v>157</v>
      </c>
      <c r="D90" s="45">
        <v>1521.949</v>
      </c>
      <c r="E90" s="45">
        <v>1521.949</v>
      </c>
      <c r="F90" s="52"/>
      <c r="G90" s="52"/>
      <c r="H90" s="45"/>
      <c r="I90" s="52"/>
      <c r="J90" s="52"/>
    </row>
    <row r="91" spans="1:10" ht="24.75" customHeight="1">
      <c r="A91" s="47" t="s">
        <v>157</v>
      </c>
      <c r="B91" s="42" t="s">
        <v>306</v>
      </c>
      <c r="C91" s="47" t="s">
        <v>307</v>
      </c>
      <c r="D91" s="45">
        <v>1521.949</v>
      </c>
      <c r="E91" s="45">
        <v>1521.949</v>
      </c>
      <c r="F91" s="52"/>
      <c r="G91" s="52"/>
      <c r="H91" s="45"/>
      <c r="I91" s="52"/>
      <c r="J91" s="52"/>
    </row>
    <row r="92" spans="1:10" s="25" customFormat="1" ht="24.75" customHeight="1">
      <c r="A92" s="41" t="s">
        <v>199</v>
      </c>
      <c r="B92" s="57" t="s">
        <v>157</v>
      </c>
      <c r="C92" s="58" t="s">
        <v>157</v>
      </c>
      <c r="D92" s="50">
        <f>D95+D97+D99+D101+D103+D105+D107+D93</f>
        <v>541.612423</v>
      </c>
      <c r="E92" s="50">
        <f>E95+E97+E99+E101+E103+E105+E107+E93</f>
        <v>118.06042300000001</v>
      </c>
      <c r="F92" s="50">
        <f>F95+F97+F99+F101+F103+F105+F107+F93</f>
        <v>0</v>
      </c>
      <c r="G92" s="50">
        <f>G95+G97+G99+G101+G103+G105+G107+G93</f>
        <v>423.552</v>
      </c>
      <c r="H92" s="50"/>
      <c r="I92" s="50"/>
      <c r="J92" s="50"/>
    </row>
    <row r="93" spans="1:10" s="25" customFormat="1" ht="39" customHeight="1">
      <c r="A93" s="51" t="s">
        <v>308</v>
      </c>
      <c r="B93" s="59" t="s">
        <v>309</v>
      </c>
      <c r="C93" s="59" t="s">
        <v>310</v>
      </c>
      <c r="D93" s="60">
        <v>423.552</v>
      </c>
      <c r="E93" s="60">
        <v>0</v>
      </c>
      <c r="F93" s="60"/>
      <c r="G93" s="60">
        <v>423.552</v>
      </c>
      <c r="H93" s="50"/>
      <c r="I93" s="50"/>
      <c r="J93" s="50"/>
    </row>
    <row r="94" spans="1:10" s="25" customFormat="1" ht="24.75" customHeight="1">
      <c r="A94" s="41"/>
      <c r="B94" s="57"/>
      <c r="C94" s="58"/>
      <c r="D94" s="60">
        <v>423.552</v>
      </c>
      <c r="E94" s="60">
        <v>0</v>
      </c>
      <c r="F94" s="60"/>
      <c r="G94" s="60">
        <v>423.552</v>
      </c>
      <c r="H94" s="50"/>
      <c r="I94" s="50"/>
      <c r="J94" s="50"/>
    </row>
    <row r="95" spans="1:10" ht="24.75" customHeight="1">
      <c r="A95" s="44" t="s">
        <v>311</v>
      </c>
      <c r="B95" s="42" t="s">
        <v>157</v>
      </c>
      <c r="C95" s="47" t="s">
        <v>157</v>
      </c>
      <c r="D95" s="45">
        <v>39.160423</v>
      </c>
      <c r="E95" s="45">
        <v>39.160423</v>
      </c>
      <c r="F95" s="52"/>
      <c r="G95" s="52"/>
      <c r="H95" s="45"/>
      <c r="I95" s="52"/>
      <c r="J95" s="52"/>
    </row>
    <row r="96" spans="1:10" ht="24.75" customHeight="1">
      <c r="A96" s="47" t="s">
        <v>157</v>
      </c>
      <c r="B96" s="44" t="s">
        <v>312</v>
      </c>
      <c r="C96" s="44" t="s">
        <v>204</v>
      </c>
      <c r="D96" s="45">
        <v>39.160423</v>
      </c>
      <c r="E96" s="45">
        <v>39.160423</v>
      </c>
      <c r="F96" s="52"/>
      <c r="G96" s="52"/>
      <c r="H96" s="45"/>
      <c r="I96" s="52"/>
      <c r="J96" s="52"/>
    </row>
    <row r="97" spans="1:10" ht="24.75" customHeight="1">
      <c r="A97" s="44" t="s">
        <v>313</v>
      </c>
      <c r="B97" s="44"/>
      <c r="C97" s="44"/>
      <c r="D97" s="61">
        <v>30.72</v>
      </c>
      <c r="E97" s="61">
        <v>30.72</v>
      </c>
      <c r="F97" s="52"/>
      <c r="G97" s="52"/>
      <c r="H97" s="45"/>
      <c r="I97" s="52"/>
      <c r="J97" s="52"/>
    </row>
    <row r="98" spans="1:10" ht="24.75" customHeight="1">
      <c r="A98" s="44"/>
      <c r="B98" s="44">
        <v>2013202</v>
      </c>
      <c r="C98" s="44" t="s">
        <v>230</v>
      </c>
      <c r="D98" s="61">
        <v>30.72</v>
      </c>
      <c r="E98" s="61">
        <v>30.72</v>
      </c>
      <c r="F98" s="52"/>
      <c r="G98" s="52"/>
      <c r="H98" s="45"/>
      <c r="I98" s="52"/>
      <c r="J98" s="52"/>
    </row>
    <row r="99" spans="1:10" ht="24.75" customHeight="1">
      <c r="A99" s="44" t="s">
        <v>314</v>
      </c>
      <c r="B99" s="44"/>
      <c r="C99" s="44"/>
      <c r="D99" s="45">
        <v>3.84</v>
      </c>
      <c r="E99" s="45">
        <v>3.84</v>
      </c>
      <c r="F99" s="52"/>
      <c r="G99" s="52"/>
      <c r="H99" s="45"/>
      <c r="I99" s="52"/>
      <c r="J99" s="52"/>
    </row>
    <row r="100" spans="1:10" ht="24.75" customHeight="1">
      <c r="A100" s="44"/>
      <c r="B100" s="44">
        <v>2019999</v>
      </c>
      <c r="C100" s="44" t="s">
        <v>224</v>
      </c>
      <c r="D100" s="45">
        <v>3.84</v>
      </c>
      <c r="E100" s="45">
        <v>3.84</v>
      </c>
      <c r="F100" s="52"/>
      <c r="G100" s="52"/>
      <c r="H100" s="45"/>
      <c r="I100" s="52"/>
      <c r="J100" s="52"/>
    </row>
    <row r="101" spans="1:10" ht="24.75" customHeight="1">
      <c r="A101" s="44" t="s">
        <v>315</v>
      </c>
      <c r="B101" s="44"/>
      <c r="C101" s="44"/>
      <c r="D101" s="45">
        <v>0.58</v>
      </c>
      <c r="E101" s="45">
        <v>0.58</v>
      </c>
      <c r="F101" s="52"/>
      <c r="G101" s="52"/>
      <c r="H101" s="45"/>
      <c r="I101" s="52"/>
      <c r="J101" s="52"/>
    </row>
    <row r="102" spans="1:10" ht="24.75" customHeight="1">
      <c r="A102" s="44"/>
      <c r="B102" s="44">
        <v>2050803</v>
      </c>
      <c r="C102" s="54" t="s">
        <v>316</v>
      </c>
      <c r="D102" s="45">
        <v>0.58</v>
      </c>
      <c r="E102" s="45">
        <v>0.58</v>
      </c>
      <c r="F102" s="52"/>
      <c r="G102" s="52"/>
      <c r="H102" s="45"/>
      <c r="I102" s="52"/>
      <c r="J102" s="52"/>
    </row>
    <row r="103" spans="1:10" s="25" customFormat="1" ht="24.75" customHeight="1">
      <c r="A103" s="54" t="s">
        <v>317</v>
      </c>
      <c r="B103" s="62"/>
      <c r="C103" s="62"/>
      <c r="D103" s="61">
        <v>32.34</v>
      </c>
      <c r="E103" s="61">
        <v>32.34</v>
      </c>
      <c r="F103" s="63"/>
      <c r="G103" s="63"/>
      <c r="H103" s="61"/>
      <c r="I103" s="63"/>
      <c r="J103" s="63"/>
    </row>
    <row r="104" spans="1:10" s="25" customFormat="1" ht="24.75" customHeight="1">
      <c r="A104" s="62"/>
      <c r="B104" s="62">
        <v>2080199</v>
      </c>
      <c r="C104" s="54" t="s">
        <v>318</v>
      </c>
      <c r="D104" s="61">
        <v>32.34</v>
      </c>
      <c r="E104" s="61">
        <v>32.34</v>
      </c>
      <c r="F104" s="63"/>
      <c r="G104" s="63"/>
      <c r="H104" s="61"/>
      <c r="I104" s="63"/>
      <c r="J104" s="63"/>
    </row>
    <row r="105" spans="1:10" ht="24.75" customHeight="1">
      <c r="A105" s="44" t="s">
        <v>319</v>
      </c>
      <c r="B105" s="44"/>
      <c r="C105" s="44"/>
      <c r="D105" s="45">
        <v>9.82</v>
      </c>
      <c r="E105" s="45">
        <v>9.82</v>
      </c>
      <c r="F105" s="52"/>
      <c r="G105" s="52"/>
      <c r="H105" s="45"/>
      <c r="I105" s="52"/>
      <c r="J105" s="52"/>
    </row>
    <row r="106" spans="1:10" ht="24.75" customHeight="1">
      <c r="A106" s="44"/>
      <c r="B106" s="44">
        <v>2130599</v>
      </c>
      <c r="C106" s="54" t="s">
        <v>320</v>
      </c>
      <c r="D106" s="45">
        <v>9.82</v>
      </c>
      <c r="E106" s="45">
        <v>9.82</v>
      </c>
      <c r="F106" s="52"/>
      <c r="G106" s="52"/>
      <c r="H106" s="45"/>
      <c r="I106" s="52"/>
      <c r="J106" s="52"/>
    </row>
    <row r="107" spans="1:10" s="25" customFormat="1" ht="24.75" customHeight="1">
      <c r="A107" s="54" t="s">
        <v>321</v>
      </c>
      <c r="B107" s="62"/>
      <c r="C107" s="62"/>
      <c r="D107" s="61">
        <v>1.6</v>
      </c>
      <c r="E107" s="61">
        <v>1.6</v>
      </c>
      <c r="F107" s="63"/>
      <c r="G107" s="63"/>
      <c r="H107" s="61"/>
      <c r="I107" s="63"/>
      <c r="J107" s="63"/>
    </row>
    <row r="108" spans="1:10" s="25" customFormat="1" ht="24.75" customHeight="1">
      <c r="A108" s="58"/>
      <c r="B108" s="62">
        <v>2299901</v>
      </c>
      <c r="C108" s="58" t="s">
        <v>321</v>
      </c>
      <c r="D108" s="61">
        <v>1.6</v>
      </c>
      <c r="E108" s="61">
        <v>1.6</v>
      </c>
      <c r="F108" s="63"/>
      <c r="G108" s="63"/>
      <c r="H108" s="63"/>
      <c r="I108" s="63"/>
      <c r="J108" s="63"/>
    </row>
    <row r="109" spans="1:10" s="23" customFormat="1" ht="24.75" customHeight="1">
      <c r="A109" s="41" t="s">
        <v>322</v>
      </c>
      <c r="B109" s="42"/>
      <c r="C109" s="47"/>
      <c r="D109" s="50">
        <f>D110+D112+D114+D116+D118+D120+D122+D124+D126+D128</f>
        <v>28.47</v>
      </c>
      <c r="E109" s="50">
        <f>E110+E112+E114+E116+E118+E120+E122+E124+E126+E128</f>
        <v>28.47</v>
      </c>
      <c r="F109" s="43">
        <v>0</v>
      </c>
      <c r="G109" s="43"/>
      <c r="H109" s="43"/>
      <c r="I109" s="43"/>
      <c r="J109" s="43"/>
    </row>
    <row r="110" spans="1:10" ht="24.75" customHeight="1">
      <c r="A110" s="51" t="s">
        <v>323</v>
      </c>
      <c r="B110" s="44"/>
      <c r="C110" s="44"/>
      <c r="D110" s="60">
        <v>14.39</v>
      </c>
      <c r="E110" s="60">
        <v>14.39</v>
      </c>
      <c r="F110" s="43"/>
      <c r="G110" s="43"/>
      <c r="H110" s="43"/>
      <c r="I110" s="43"/>
      <c r="J110" s="43"/>
    </row>
    <row r="111" spans="1:10" ht="24.75" customHeight="1">
      <c r="A111" s="51"/>
      <c r="B111" s="44">
        <v>2012999</v>
      </c>
      <c r="C111" s="44" t="s">
        <v>324</v>
      </c>
      <c r="D111" s="60">
        <v>14.39</v>
      </c>
      <c r="E111" s="60">
        <v>14.39</v>
      </c>
      <c r="F111" s="43"/>
      <c r="G111" s="43"/>
      <c r="H111" s="43"/>
      <c r="I111" s="43"/>
      <c r="J111" s="43"/>
    </row>
    <row r="112" spans="1:10" ht="24.75" customHeight="1">
      <c r="A112" s="51" t="s">
        <v>325</v>
      </c>
      <c r="B112" s="44"/>
      <c r="C112" s="44"/>
      <c r="D112" s="60">
        <v>5.08</v>
      </c>
      <c r="E112" s="60">
        <v>5.08</v>
      </c>
      <c r="F112" s="43"/>
      <c r="G112" s="43"/>
      <c r="H112" s="43"/>
      <c r="I112" s="43"/>
      <c r="J112" s="43"/>
    </row>
    <row r="113" spans="1:10" ht="24.75" customHeight="1">
      <c r="A113" s="51"/>
      <c r="B113" s="44">
        <v>2012999</v>
      </c>
      <c r="C113" s="44" t="s">
        <v>324</v>
      </c>
      <c r="D113" s="60">
        <v>5.08</v>
      </c>
      <c r="E113" s="60">
        <v>5.08</v>
      </c>
      <c r="F113" s="43"/>
      <c r="G113" s="43"/>
      <c r="H113" s="43"/>
      <c r="I113" s="43"/>
      <c r="J113" s="43"/>
    </row>
    <row r="114" spans="1:10" ht="24.75" customHeight="1">
      <c r="A114" s="51" t="s">
        <v>326</v>
      </c>
      <c r="B114" s="44"/>
      <c r="C114" s="44"/>
      <c r="D114" s="60">
        <v>3.5</v>
      </c>
      <c r="E114" s="60">
        <v>3.5</v>
      </c>
      <c r="F114" s="43"/>
      <c r="G114" s="43"/>
      <c r="H114" s="43"/>
      <c r="I114" s="43"/>
      <c r="J114" s="43"/>
    </row>
    <row r="115" spans="1:10" ht="24.75" customHeight="1">
      <c r="A115" s="51"/>
      <c r="B115" s="44">
        <v>2012999</v>
      </c>
      <c r="C115" s="44" t="s">
        <v>324</v>
      </c>
      <c r="D115" s="60">
        <v>3.5</v>
      </c>
      <c r="E115" s="60">
        <v>3.5</v>
      </c>
      <c r="F115" s="43"/>
      <c r="G115" s="43"/>
      <c r="H115" s="43"/>
      <c r="I115" s="43"/>
      <c r="J115" s="43"/>
    </row>
    <row r="116" spans="1:10" ht="24.75" customHeight="1">
      <c r="A116" s="51" t="s">
        <v>327</v>
      </c>
      <c r="B116" s="44"/>
      <c r="C116" s="44"/>
      <c r="D116" s="60">
        <v>0</v>
      </c>
      <c r="E116" s="60">
        <v>0</v>
      </c>
      <c r="F116" s="43"/>
      <c r="G116" s="43"/>
      <c r="H116" s="43"/>
      <c r="I116" s="43"/>
      <c r="J116" s="43"/>
    </row>
    <row r="117" spans="1:10" ht="24.75" customHeight="1">
      <c r="A117" s="51"/>
      <c r="B117" s="44">
        <v>2012999</v>
      </c>
      <c r="C117" s="44" t="s">
        <v>324</v>
      </c>
      <c r="D117" s="60">
        <v>0</v>
      </c>
      <c r="E117" s="60">
        <v>0</v>
      </c>
      <c r="F117" s="43"/>
      <c r="G117" s="43"/>
      <c r="H117" s="43"/>
      <c r="I117" s="43"/>
      <c r="J117" s="43"/>
    </row>
    <row r="118" spans="1:10" ht="24.75" customHeight="1">
      <c r="A118" s="51" t="s">
        <v>328</v>
      </c>
      <c r="B118" s="44"/>
      <c r="C118" s="44"/>
      <c r="D118" s="60">
        <v>4.5</v>
      </c>
      <c r="E118" s="60">
        <v>4.5</v>
      </c>
      <c r="F118" s="43"/>
      <c r="G118" s="43"/>
      <c r="H118" s="43"/>
      <c r="I118" s="43"/>
      <c r="J118" s="43"/>
    </row>
    <row r="119" spans="1:10" ht="24.75" customHeight="1">
      <c r="A119" s="51"/>
      <c r="B119" s="44">
        <v>2012999</v>
      </c>
      <c r="C119" s="44" t="s">
        <v>324</v>
      </c>
      <c r="D119" s="60">
        <v>4.5</v>
      </c>
      <c r="E119" s="60">
        <v>4.5</v>
      </c>
      <c r="F119" s="43"/>
      <c r="G119" s="43"/>
      <c r="H119" s="43"/>
      <c r="I119" s="43"/>
      <c r="J119" s="43"/>
    </row>
    <row r="120" spans="1:10" ht="24.75" customHeight="1">
      <c r="A120" s="51" t="s">
        <v>329</v>
      </c>
      <c r="B120" s="44"/>
      <c r="C120" s="44"/>
      <c r="D120" s="60">
        <v>0</v>
      </c>
      <c r="E120" s="60">
        <v>0</v>
      </c>
      <c r="F120" s="43"/>
      <c r="G120" s="43"/>
      <c r="H120" s="43"/>
      <c r="I120" s="43"/>
      <c r="J120" s="43"/>
    </row>
    <row r="121" spans="1:10" ht="24.75" customHeight="1">
      <c r="A121" s="51"/>
      <c r="B121" s="44">
        <v>2012999</v>
      </c>
      <c r="C121" s="44" t="s">
        <v>324</v>
      </c>
      <c r="D121" s="60">
        <v>0</v>
      </c>
      <c r="E121" s="60">
        <v>0</v>
      </c>
      <c r="F121" s="43"/>
      <c r="G121" s="43"/>
      <c r="H121" s="43"/>
      <c r="I121" s="43"/>
      <c r="J121" s="43"/>
    </row>
    <row r="122" spans="1:10" ht="24.75" customHeight="1">
      <c r="A122" s="51" t="s">
        <v>330</v>
      </c>
      <c r="B122" s="44"/>
      <c r="C122" s="44"/>
      <c r="D122" s="60">
        <v>0</v>
      </c>
      <c r="E122" s="60">
        <v>0</v>
      </c>
      <c r="F122" s="43"/>
      <c r="G122" s="43"/>
      <c r="H122" s="43"/>
      <c r="I122" s="43"/>
      <c r="J122" s="43"/>
    </row>
    <row r="123" spans="1:10" ht="24.75" customHeight="1">
      <c r="A123" s="51"/>
      <c r="B123" s="44">
        <v>2012999</v>
      </c>
      <c r="C123" s="44" t="s">
        <v>324</v>
      </c>
      <c r="D123" s="60">
        <v>0</v>
      </c>
      <c r="E123" s="60">
        <v>0</v>
      </c>
      <c r="F123" s="43"/>
      <c r="G123" s="43"/>
      <c r="H123" s="43"/>
      <c r="I123" s="43"/>
      <c r="J123" s="43"/>
    </row>
    <row r="124" spans="1:10" ht="24.75" customHeight="1">
      <c r="A124" s="51" t="s">
        <v>331</v>
      </c>
      <c r="B124" s="44"/>
      <c r="C124" s="44"/>
      <c r="D124" s="60">
        <v>1</v>
      </c>
      <c r="E124" s="60">
        <v>1</v>
      </c>
      <c r="F124" s="43"/>
      <c r="G124" s="43"/>
      <c r="H124" s="43"/>
      <c r="I124" s="43"/>
      <c r="J124" s="43"/>
    </row>
    <row r="125" spans="1:10" ht="24.75" customHeight="1">
      <c r="A125" s="51"/>
      <c r="B125" s="44">
        <v>2012999</v>
      </c>
      <c r="C125" s="44" t="s">
        <v>324</v>
      </c>
      <c r="D125" s="60">
        <v>1</v>
      </c>
      <c r="E125" s="60">
        <v>1</v>
      </c>
      <c r="F125" s="43"/>
      <c r="G125" s="43"/>
      <c r="H125" s="43"/>
      <c r="I125" s="43"/>
      <c r="J125" s="43"/>
    </row>
    <row r="126" spans="1:10" ht="24.75" customHeight="1">
      <c r="A126" s="51" t="s">
        <v>332</v>
      </c>
      <c r="B126" s="42" t="s">
        <v>157</v>
      </c>
      <c r="C126" s="47" t="s">
        <v>157</v>
      </c>
      <c r="D126" s="45">
        <v>0</v>
      </c>
      <c r="E126" s="45">
        <v>0</v>
      </c>
      <c r="F126" s="52"/>
      <c r="G126" s="52"/>
      <c r="H126" s="45"/>
      <c r="I126" s="52"/>
      <c r="J126" s="52"/>
    </row>
    <row r="127" spans="1:10" ht="24.75" customHeight="1">
      <c r="A127" s="41" t="s">
        <v>157</v>
      </c>
      <c r="B127" s="44" t="s">
        <v>333</v>
      </c>
      <c r="C127" s="44" t="s">
        <v>324</v>
      </c>
      <c r="D127" s="45">
        <v>0</v>
      </c>
      <c r="E127" s="45">
        <v>0</v>
      </c>
      <c r="F127" s="52"/>
      <c r="G127" s="52"/>
      <c r="H127" s="45"/>
      <c r="I127" s="52"/>
      <c r="J127" s="52"/>
    </row>
    <row r="128" spans="1:10" ht="24.75" customHeight="1">
      <c r="A128" s="44" t="s">
        <v>334</v>
      </c>
      <c r="B128" s="42"/>
      <c r="C128" s="47"/>
      <c r="D128" s="45">
        <v>0</v>
      </c>
      <c r="E128" s="45">
        <v>0</v>
      </c>
      <c r="F128" s="52"/>
      <c r="G128" s="52"/>
      <c r="H128" s="45"/>
      <c r="I128" s="52"/>
      <c r="J128" s="52"/>
    </row>
    <row r="129" spans="1:10" ht="24.75" customHeight="1">
      <c r="A129" s="41"/>
      <c r="B129" s="44" t="s">
        <v>335</v>
      </c>
      <c r="C129" s="47" t="s">
        <v>336</v>
      </c>
      <c r="D129" s="45">
        <v>0</v>
      </c>
      <c r="E129" s="45">
        <v>0</v>
      </c>
      <c r="F129" s="52"/>
      <c r="G129" s="52"/>
      <c r="H129" s="45"/>
      <c r="I129" s="52"/>
      <c r="J129" s="52"/>
    </row>
    <row r="130" spans="1:10" s="23" customFormat="1" ht="24.75" customHeight="1">
      <c r="A130" s="41" t="s">
        <v>337</v>
      </c>
      <c r="B130" s="42" t="s">
        <v>157</v>
      </c>
      <c r="C130" s="47" t="s">
        <v>157</v>
      </c>
      <c r="D130" s="50">
        <f>D131+D133+D135+D137+D139</f>
        <v>43.10514</v>
      </c>
      <c r="E130" s="50">
        <f>E131+E133+E135+E137+E139</f>
        <v>43.10514</v>
      </c>
      <c r="F130" s="43">
        <v>0</v>
      </c>
      <c r="G130" s="43"/>
      <c r="H130" s="43"/>
      <c r="I130" s="43"/>
      <c r="J130" s="43"/>
    </row>
    <row r="131" spans="1:10" ht="24.75" customHeight="1">
      <c r="A131" s="44" t="s">
        <v>338</v>
      </c>
      <c r="B131" s="42"/>
      <c r="C131" s="47"/>
      <c r="D131" s="60">
        <v>5.27632</v>
      </c>
      <c r="E131" s="60">
        <v>5.27632</v>
      </c>
      <c r="F131" s="43"/>
      <c r="G131" s="43"/>
      <c r="H131" s="43"/>
      <c r="I131" s="43"/>
      <c r="J131" s="43"/>
    </row>
    <row r="132" spans="1:10" ht="24.75" customHeight="1">
      <c r="A132" s="44"/>
      <c r="B132" s="44" t="s">
        <v>223</v>
      </c>
      <c r="C132" s="44" t="s">
        <v>224</v>
      </c>
      <c r="D132" s="60">
        <v>5.27632</v>
      </c>
      <c r="E132" s="60">
        <v>5.27632</v>
      </c>
      <c r="F132" s="43"/>
      <c r="G132" s="43"/>
      <c r="H132" s="43"/>
      <c r="I132" s="43"/>
      <c r="J132" s="43"/>
    </row>
    <row r="133" spans="1:10" ht="24.75" customHeight="1">
      <c r="A133" s="44" t="s">
        <v>339</v>
      </c>
      <c r="B133" s="42"/>
      <c r="C133" s="47"/>
      <c r="D133" s="60">
        <v>10.32882</v>
      </c>
      <c r="E133" s="60">
        <v>10.32882</v>
      </c>
      <c r="F133" s="43"/>
      <c r="G133" s="43"/>
      <c r="H133" s="43"/>
      <c r="I133" s="43"/>
      <c r="J133" s="43"/>
    </row>
    <row r="134" spans="1:10" ht="24.75" customHeight="1">
      <c r="A134" s="44"/>
      <c r="B134" s="44" t="s">
        <v>340</v>
      </c>
      <c r="C134" s="51" t="s">
        <v>341</v>
      </c>
      <c r="D134" s="60">
        <v>10.33</v>
      </c>
      <c r="E134" s="60">
        <v>10.33</v>
      </c>
      <c r="F134" s="43"/>
      <c r="G134" s="43"/>
      <c r="H134" s="43"/>
      <c r="I134" s="43"/>
      <c r="J134" s="43"/>
    </row>
    <row r="135" spans="1:10" ht="24.75" customHeight="1">
      <c r="A135" s="44" t="s">
        <v>342</v>
      </c>
      <c r="B135" s="42"/>
      <c r="C135" s="47"/>
      <c r="D135" s="60">
        <v>0.5</v>
      </c>
      <c r="E135" s="60">
        <v>0.5</v>
      </c>
      <c r="F135" s="43"/>
      <c r="G135" s="43"/>
      <c r="H135" s="43"/>
      <c r="I135" s="43"/>
      <c r="J135" s="43"/>
    </row>
    <row r="136" spans="1:10" ht="24.75" customHeight="1">
      <c r="A136" s="44"/>
      <c r="B136" s="44" t="s">
        <v>340</v>
      </c>
      <c r="C136" s="51" t="s">
        <v>341</v>
      </c>
      <c r="D136" s="60">
        <v>0.5</v>
      </c>
      <c r="E136" s="60">
        <v>0.5</v>
      </c>
      <c r="F136" s="43"/>
      <c r="G136" s="43"/>
      <c r="H136" s="43"/>
      <c r="I136" s="43"/>
      <c r="J136" s="43"/>
    </row>
    <row r="137" spans="1:10" ht="24.75" customHeight="1">
      <c r="A137" s="44" t="s">
        <v>343</v>
      </c>
      <c r="B137" s="42" t="s">
        <v>157</v>
      </c>
      <c r="C137" s="47" t="s">
        <v>157</v>
      </c>
      <c r="D137" s="64">
        <v>0</v>
      </c>
      <c r="E137" s="45">
        <v>0</v>
      </c>
      <c r="F137" s="52"/>
      <c r="G137" s="52"/>
      <c r="H137" s="52"/>
      <c r="I137" s="52"/>
      <c r="J137" s="52"/>
    </row>
    <row r="138" spans="1:10" ht="24.75" customHeight="1">
      <c r="A138" s="41" t="s">
        <v>157</v>
      </c>
      <c r="B138" s="44" t="s">
        <v>340</v>
      </c>
      <c r="C138" s="51" t="s">
        <v>341</v>
      </c>
      <c r="D138" s="45">
        <v>0</v>
      </c>
      <c r="E138" s="45">
        <v>0</v>
      </c>
      <c r="F138" s="52"/>
      <c r="G138" s="52"/>
      <c r="H138" s="52"/>
      <c r="I138" s="52"/>
      <c r="J138" s="52"/>
    </row>
    <row r="139" spans="1:10" ht="24.75" customHeight="1">
      <c r="A139" s="44" t="s">
        <v>344</v>
      </c>
      <c r="B139" s="42" t="s">
        <v>157</v>
      </c>
      <c r="C139" s="47" t="s">
        <v>157</v>
      </c>
      <c r="D139" s="45">
        <v>27</v>
      </c>
      <c r="E139" s="45">
        <v>27</v>
      </c>
      <c r="F139" s="52"/>
      <c r="G139" s="52"/>
      <c r="H139" s="52"/>
      <c r="I139" s="52"/>
      <c r="J139" s="52"/>
    </row>
    <row r="140" spans="1:10" ht="24.75" customHeight="1">
      <c r="A140" s="41" t="s">
        <v>157</v>
      </c>
      <c r="B140" s="44" t="s">
        <v>345</v>
      </c>
      <c r="C140" s="51" t="s">
        <v>346</v>
      </c>
      <c r="D140" s="45">
        <v>27</v>
      </c>
      <c r="E140" s="45">
        <v>27</v>
      </c>
      <c r="F140" s="52"/>
      <c r="G140" s="52"/>
      <c r="H140" s="52"/>
      <c r="I140" s="52"/>
      <c r="J140" s="52"/>
    </row>
    <row r="141" spans="1:10" s="23" customFormat="1" ht="24.75" customHeight="1">
      <c r="A141" s="41" t="s">
        <v>347</v>
      </c>
      <c r="B141" s="42"/>
      <c r="C141" s="47"/>
      <c r="D141" s="50">
        <f aca="true" t="shared" si="2" ref="D141:J141">D142</f>
        <v>92.5</v>
      </c>
      <c r="E141" s="50">
        <f t="shared" si="2"/>
        <v>92.5</v>
      </c>
      <c r="F141" s="43">
        <f t="shared" si="2"/>
        <v>0</v>
      </c>
      <c r="G141" s="43">
        <f t="shared" si="2"/>
        <v>0</v>
      </c>
      <c r="H141" s="43">
        <f t="shared" si="2"/>
        <v>0</v>
      </c>
      <c r="I141" s="43">
        <f t="shared" si="2"/>
        <v>0</v>
      </c>
      <c r="J141" s="43">
        <f t="shared" si="2"/>
        <v>0</v>
      </c>
    </row>
    <row r="142" spans="1:10" ht="24.75" customHeight="1">
      <c r="A142" s="44" t="s">
        <v>348</v>
      </c>
      <c r="B142" s="42" t="s">
        <v>157</v>
      </c>
      <c r="C142" s="47" t="s">
        <v>157</v>
      </c>
      <c r="D142" s="45">
        <f>D143+D144</f>
        <v>92.5</v>
      </c>
      <c r="E142" s="45">
        <f>E143+E144</f>
        <v>92.5</v>
      </c>
      <c r="F142" s="52"/>
      <c r="G142" s="52"/>
      <c r="H142" s="45"/>
      <c r="I142" s="52"/>
      <c r="J142" s="52"/>
    </row>
    <row r="143" spans="1:10" ht="24.75" customHeight="1">
      <c r="A143" s="41" t="s">
        <v>157</v>
      </c>
      <c r="B143" s="44" t="s">
        <v>340</v>
      </c>
      <c r="C143" s="44" t="s">
        <v>341</v>
      </c>
      <c r="D143" s="45">
        <v>89</v>
      </c>
      <c r="E143" s="45">
        <v>89</v>
      </c>
      <c r="F143" s="52"/>
      <c r="G143" s="52"/>
      <c r="H143" s="45"/>
      <c r="I143" s="52"/>
      <c r="J143" s="52"/>
    </row>
    <row r="144" spans="1:10" ht="24.75" customHeight="1">
      <c r="A144" s="47" t="s">
        <v>157</v>
      </c>
      <c r="B144" s="44" t="s">
        <v>349</v>
      </c>
      <c r="C144" s="44" t="s">
        <v>321</v>
      </c>
      <c r="D144" s="45">
        <v>3.5</v>
      </c>
      <c r="E144" s="45">
        <v>3.5</v>
      </c>
      <c r="F144" s="52"/>
      <c r="G144" s="52"/>
      <c r="H144" s="45"/>
      <c r="I144" s="52"/>
      <c r="J144" s="52"/>
    </row>
    <row r="145" spans="1:10" s="23" customFormat="1" ht="24.75" customHeight="1">
      <c r="A145" s="41" t="s">
        <v>212</v>
      </c>
      <c r="B145" s="42"/>
      <c r="C145" s="47"/>
      <c r="D145" s="50">
        <f aca="true" t="shared" si="3" ref="D145:J145">D146</f>
        <v>118.97813799999999</v>
      </c>
      <c r="E145" s="50">
        <f t="shared" si="3"/>
        <v>118.97813799999999</v>
      </c>
      <c r="F145" s="43">
        <f t="shared" si="3"/>
        <v>0</v>
      </c>
      <c r="G145" s="43">
        <f t="shared" si="3"/>
        <v>0</v>
      </c>
      <c r="H145" s="43">
        <f t="shared" si="3"/>
        <v>0</v>
      </c>
      <c r="I145" s="43">
        <f t="shared" si="3"/>
        <v>0</v>
      </c>
      <c r="J145" s="43">
        <f t="shared" si="3"/>
        <v>0</v>
      </c>
    </row>
    <row r="146" spans="1:10" ht="24.75" customHeight="1">
      <c r="A146" s="44" t="s">
        <v>350</v>
      </c>
      <c r="B146" s="42" t="s">
        <v>157</v>
      </c>
      <c r="C146" s="47" t="s">
        <v>157</v>
      </c>
      <c r="D146" s="45">
        <v>118.97813799999999</v>
      </c>
      <c r="E146" s="45">
        <v>118.97813799999999</v>
      </c>
      <c r="F146" s="52"/>
      <c r="G146" s="52"/>
      <c r="H146" s="45"/>
      <c r="I146" s="52"/>
      <c r="J146" s="52"/>
    </row>
    <row r="147" spans="1:10" ht="24.75" customHeight="1">
      <c r="A147" s="41" t="s">
        <v>157</v>
      </c>
      <c r="B147" s="44" t="s">
        <v>213</v>
      </c>
      <c r="C147" s="44" t="s">
        <v>214</v>
      </c>
      <c r="D147" s="45">
        <v>118.97813799999999</v>
      </c>
      <c r="E147" s="45">
        <v>118.97813799999999</v>
      </c>
      <c r="F147" s="52"/>
      <c r="G147" s="52"/>
      <c r="H147" s="45"/>
      <c r="I147" s="52"/>
      <c r="J147" s="52"/>
    </row>
    <row r="148" spans="1:10" s="23" customFormat="1" ht="24.75" customHeight="1">
      <c r="A148" s="41" t="s">
        <v>351</v>
      </c>
      <c r="B148" s="42"/>
      <c r="C148" s="47"/>
      <c r="D148" s="50">
        <f aca="true" t="shared" si="4" ref="D148:J148">D149</f>
        <v>45</v>
      </c>
      <c r="E148" s="50">
        <f t="shared" si="4"/>
        <v>45</v>
      </c>
      <c r="F148" s="43">
        <f t="shared" si="4"/>
        <v>0</v>
      </c>
      <c r="G148" s="43">
        <f t="shared" si="4"/>
        <v>0</v>
      </c>
      <c r="H148" s="43">
        <f t="shared" si="4"/>
        <v>0</v>
      </c>
      <c r="I148" s="43">
        <f t="shared" si="4"/>
        <v>0</v>
      </c>
      <c r="J148" s="43">
        <f t="shared" si="4"/>
        <v>0</v>
      </c>
    </row>
    <row r="149" spans="1:10" ht="24.75" customHeight="1">
      <c r="A149" s="44" t="s">
        <v>352</v>
      </c>
      <c r="B149" s="42" t="s">
        <v>157</v>
      </c>
      <c r="C149" s="47" t="s">
        <v>157</v>
      </c>
      <c r="D149" s="45">
        <v>45</v>
      </c>
      <c r="E149" s="45">
        <v>45</v>
      </c>
      <c r="F149" s="52"/>
      <c r="G149" s="52"/>
      <c r="H149" s="45"/>
      <c r="I149" s="52"/>
      <c r="J149" s="52"/>
    </row>
    <row r="150" spans="1:10" ht="24.75" customHeight="1">
      <c r="A150" s="41" t="s">
        <v>157</v>
      </c>
      <c r="B150" s="44" t="s">
        <v>349</v>
      </c>
      <c r="C150" s="44" t="s">
        <v>321</v>
      </c>
      <c r="D150" s="45">
        <v>45</v>
      </c>
      <c r="E150" s="45">
        <v>45</v>
      </c>
      <c r="F150" s="52"/>
      <c r="G150" s="52"/>
      <c r="H150" s="45"/>
      <c r="I150" s="52"/>
      <c r="J150" s="52"/>
    </row>
    <row r="151" spans="1:10" s="23" customFormat="1" ht="24.75" customHeight="1">
      <c r="A151" s="41" t="s">
        <v>353</v>
      </c>
      <c r="B151" s="42"/>
      <c r="C151" s="47"/>
      <c r="D151" s="50">
        <f>D152+D154+D156+D158</f>
        <v>107.17</v>
      </c>
      <c r="E151" s="50">
        <f>E152+E154+E156+E158</f>
        <v>107.17</v>
      </c>
      <c r="F151" s="43">
        <f aca="true" t="shared" si="5" ref="D151:J151">F152</f>
        <v>0</v>
      </c>
      <c r="G151" s="43">
        <f t="shared" si="5"/>
        <v>0</v>
      </c>
      <c r="H151" s="43">
        <f t="shared" si="5"/>
        <v>0</v>
      </c>
      <c r="I151" s="43">
        <f t="shared" si="5"/>
        <v>0</v>
      </c>
      <c r="J151" s="43">
        <f t="shared" si="5"/>
        <v>0</v>
      </c>
    </row>
    <row r="152" spans="1:10" ht="24.75" customHeight="1">
      <c r="A152" s="44" t="s">
        <v>354</v>
      </c>
      <c r="B152" s="42"/>
      <c r="C152" s="47"/>
      <c r="D152" s="45">
        <v>16.25</v>
      </c>
      <c r="E152" s="45">
        <v>16.25</v>
      </c>
      <c r="F152" s="52"/>
      <c r="G152" s="52"/>
      <c r="H152" s="45"/>
      <c r="I152" s="52"/>
      <c r="J152" s="52"/>
    </row>
    <row r="153" spans="1:10" ht="24.75" customHeight="1">
      <c r="A153" s="44"/>
      <c r="B153" s="44" t="s">
        <v>312</v>
      </c>
      <c r="C153" s="44" t="s">
        <v>204</v>
      </c>
      <c r="D153" s="45">
        <v>16.25</v>
      </c>
      <c r="E153" s="45">
        <v>16.25</v>
      </c>
      <c r="F153" s="52"/>
      <c r="G153" s="52"/>
      <c r="H153" s="45"/>
      <c r="I153" s="52"/>
      <c r="J153" s="52"/>
    </row>
    <row r="154" spans="1:10" ht="24.75" customHeight="1">
      <c r="A154" s="44" t="s">
        <v>311</v>
      </c>
      <c r="B154" s="42"/>
      <c r="C154" s="47"/>
      <c r="D154" s="45">
        <v>39.78</v>
      </c>
      <c r="E154" s="45">
        <v>39.78</v>
      </c>
      <c r="F154" s="52"/>
      <c r="G154" s="52"/>
      <c r="H154" s="45"/>
      <c r="I154" s="52"/>
      <c r="J154" s="52"/>
    </row>
    <row r="155" spans="1:10" ht="24.75" customHeight="1">
      <c r="A155" s="44"/>
      <c r="B155" s="44" t="s">
        <v>312</v>
      </c>
      <c r="C155" s="44" t="s">
        <v>204</v>
      </c>
      <c r="D155" s="45">
        <v>39.78</v>
      </c>
      <c r="E155" s="45">
        <v>39.78</v>
      </c>
      <c r="F155" s="52"/>
      <c r="G155" s="52"/>
      <c r="H155" s="45"/>
      <c r="I155" s="52"/>
      <c r="J155" s="52"/>
    </row>
    <row r="156" spans="1:10" ht="24.75" customHeight="1">
      <c r="A156" s="44" t="s">
        <v>355</v>
      </c>
      <c r="B156" s="42"/>
      <c r="C156" s="47"/>
      <c r="D156" s="45">
        <v>39.14</v>
      </c>
      <c r="E156" s="45">
        <v>39.14</v>
      </c>
      <c r="F156" s="52"/>
      <c r="G156" s="52"/>
      <c r="H156" s="45"/>
      <c r="I156" s="52"/>
      <c r="J156" s="52"/>
    </row>
    <row r="157" spans="1:10" ht="24.75" customHeight="1">
      <c r="A157" s="44"/>
      <c r="B157" s="44" t="s">
        <v>312</v>
      </c>
      <c r="C157" s="44" t="s">
        <v>204</v>
      </c>
      <c r="D157" s="45">
        <v>39.14</v>
      </c>
      <c r="E157" s="45">
        <v>39.14</v>
      </c>
      <c r="F157" s="52"/>
      <c r="G157" s="52"/>
      <c r="H157" s="45"/>
      <c r="I157" s="52"/>
      <c r="J157" s="52"/>
    </row>
    <row r="158" spans="1:10" ht="24.75" customHeight="1">
      <c r="A158" s="44" t="s">
        <v>356</v>
      </c>
      <c r="B158" s="42"/>
      <c r="C158" s="47"/>
      <c r="D158" s="45">
        <v>12</v>
      </c>
      <c r="E158" s="45">
        <v>12</v>
      </c>
      <c r="F158" s="52"/>
      <c r="G158" s="52"/>
      <c r="H158" s="45"/>
      <c r="I158" s="52"/>
      <c r="J158" s="52"/>
    </row>
    <row r="159" spans="1:10" ht="24.75" customHeight="1">
      <c r="A159" s="47"/>
      <c r="B159" s="44" t="s">
        <v>312</v>
      </c>
      <c r="C159" s="44" t="s">
        <v>204</v>
      </c>
      <c r="D159" s="45">
        <v>12</v>
      </c>
      <c r="E159" s="45">
        <v>12</v>
      </c>
      <c r="F159" s="52"/>
      <c r="G159" s="52"/>
      <c r="H159" s="45"/>
      <c r="I159" s="52"/>
      <c r="J159" s="52"/>
    </row>
    <row r="160" spans="1:10" s="23" customFormat="1" ht="24.75" customHeight="1">
      <c r="A160" s="41" t="s">
        <v>209</v>
      </c>
      <c r="B160" s="42"/>
      <c r="C160" s="47"/>
      <c r="D160" s="50">
        <f>D162</f>
        <v>49.5769</v>
      </c>
      <c r="E160" s="50">
        <f>E162</f>
        <v>49.5769</v>
      </c>
      <c r="F160" s="50">
        <f>F162</f>
        <v>0</v>
      </c>
      <c r="G160" s="43"/>
      <c r="H160" s="43"/>
      <c r="I160" s="43"/>
      <c r="J160" s="43"/>
    </row>
    <row r="161" spans="1:10" ht="24.75" customHeight="1">
      <c r="A161" s="44" t="s">
        <v>357</v>
      </c>
      <c r="B161" s="42" t="s">
        <v>157</v>
      </c>
      <c r="C161" s="47" t="s">
        <v>157</v>
      </c>
      <c r="D161" s="45">
        <v>49.5769</v>
      </c>
      <c r="E161" s="45">
        <v>49.5769</v>
      </c>
      <c r="F161" s="52"/>
      <c r="G161" s="52"/>
      <c r="H161" s="45"/>
      <c r="I161" s="52"/>
      <c r="J161" s="52"/>
    </row>
    <row r="162" spans="1:10" ht="24.75" customHeight="1">
      <c r="A162" s="41" t="s">
        <v>157</v>
      </c>
      <c r="B162" s="44" t="s">
        <v>349</v>
      </c>
      <c r="C162" s="44" t="s">
        <v>321</v>
      </c>
      <c r="D162" s="45">
        <v>49.5769</v>
      </c>
      <c r="E162" s="45">
        <v>49.5769</v>
      </c>
      <c r="F162" s="52"/>
      <c r="G162" s="52"/>
      <c r="H162" s="45"/>
      <c r="I162" s="52"/>
      <c r="J162" s="52"/>
    </row>
    <row r="163" spans="1:10" s="23" customFormat="1" ht="24.75" customHeight="1">
      <c r="A163" s="41" t="s">
        <v>358</v>
      </c>
      <c r="B163" s="42"/>
      <c r="C163" s="47"/>
      <c r="D163" s="50">
        <v>0</v>
      </c>
      <c r="E163" s="50">
        <v>0</v>
      </c>
      <c r="F163" s="43">
        <f aca="true" t="shared" si="6" ref="D163:J163">F164</f>
        <v>0</v>
      </c>
      <c r="G163" s="43">
        <f t="shared" si="6"/>
        <v>0</v>
      </c>
      <c r="H163" s="43">
        <f t="shared" si="6"/>
        <v>0</v>
      </c>
      <c r="I163" s="43">
        <f t="shared" si="6"/>
        <v>0</v>
      </c>
      <c r="J163" s="43">
        <f t="shared" si="6"/>
        <v>0</v>
      </c>
    </row>
    <row r="164" spans="1:10" ht="24.75" customHeight="1">
      <c r="A164" s="44" t="s">
        <v>356</v>
      </c>
      <c r="B164" s="42" t="s">
        <v>157</v>
      </c>
      <c r="C164" s="47" t="s">
        <v>157</v>
      </c>
      <c r="D164" s="45">
        <v>0</v>
      </c>
      <c r="E164" s="45">
        <v>0</v>
      </c>
      <c r="F164" s="52"/>
      <c r="G164" s="52"/>
      <c r="H164" s="45"/>
      <c r="I164" s="52"/>
      <c r="J164" s="52"/>
    </row>
    <row r="165" spans="1:10" ht="24.75" customHeight="1">
      <c r="A165" s="41" t="s">
        <v>157</v>
      </c>
      <c r="B165" s="44" t="s">
        <v>349</v>
      </c>
      <c r="C165" s="47" t="s">
        <v>321</v>
      </c>
      <c r="D165" s="45">
        <v>0</v>
      </c>
      <c r="E165" s="45">
        <v>0</v>
      </c>
      <c r="F165" s="52"/>
      <c r="G165" s="52"/>
      <c r="H165" s="45"/>
      <c r="I165" s="52"/>
      <c r="J165" s="52"/>
    </row>
    <row r="166" spans="1:10" ht="28.5" customHeight="1">
      <c r="A166" s="65" t="s">
        <v>359</v>
      </c>
      <c r="B166" s="65"/>
      <c r="C166" s="65"/>
      <c r="D166" s="50">
        <f aca="true" t="shared" si="7" ref="D166:J166">D9+D12+D29+D58+D79+D92+D109+D130+D141+D145+D148+D151+D160+D163</f>
        <v>7162.030927000001</v>
      </c>
      <c r="E166" s="50">
        <f t="shared" si="7"/>
        <v>6603.645362</v>
      </c>
      <c r="F166" s="50">
        <f t="shared" si="7"/>
        <v>134.833565</v>
      </c>
      <c r="G166" s="50">
        <f t="shared" si="7"/>
        <v>423.552</v>
      </c>
      <c r="H166" s="50">
        <f t="shared" si="7"/>
        <v>0</v>
      </c>
      <c r="I166" s="50">
        <f t="shared" si="7"/>
        <v>0</v>
      </c>
      <c r="J166" s="50">
        <f t="shared" si="7"/>
        <v>0</v>
      </c>
    </row>
  </sheetData>
  <sheetProtection/>
  <autoFilter ref="A8:J166"/>
  <mergeCells count="15">
    <mergeCell ref="I4:J4"/>
    <mergeCell ref="D5:J5"/>
    <mergeCell ref="E6:J6"/>
    <mergeCell ref="A166:C16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A2:J3"/>
  </mergeCells>
  <printOptions horizontalCentered="1"/>
  <pageMargins left="0.6298611111111111" right="0.6298611111111111" top="0.6097222222222223" bottom="0.7083333333333334" header="0" footer="0.20069444444444445"/>
  <pageSetup errors="blank" fitToHeight="0" fitToWidth="1" horizontalDpi="600" verticalDpi="600" orientation="portrait" paperSize="9" scale="8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F5" sqref="F5"/>
    </sheetView>
  </sheetViews>
  <sheetFormatPr defaultColWidth="9.140625" defaultRowHeight="14.25" customHeight="1"/>
  <cols>
    <col min="1" max="1" width="5.140625" style="0" customWidth="1"/>
    <col min="2" max="2" width="10.7109375" style="0" customWidth="1"/>
    <col min="3" max="3" width="58.140625" style="0" customWidth="1"/>
    <col min="4" max="4" width="29.57421875" style="1" customWidth="1"/>
    <col min="5" max="5" width="29.421875" style="0" customWidth="1"/>
  </cols>
  <sheetData>
    <row r="1" ht="21.75" customHeight="1">
      <c r="B1" s="2" t="s">
        <v>360</v>
      </c>
    </row>
    <row r="2" spans="1:4" ht="84.75" customHeight="1">
      <c r="A2" s="3"/>
      <c r="B2" s="4" t="s">
        <v>361</v>
      </c>
      <c r="C2" s="5"/>
      <c r="D2" s="5"/>
    </row>
    <row r="3" spans="1:4" ht="24.75" customHeight="1">
      <c r="A3" s="3"/>
      <c r="B3" s="4"/>
      <c r="C3" s="5"/>
      <c r="D3" s="6"/>
    </row>
    <row r="4" spans="1:4" ht="24" customHeight="1">
      <c r="A4" s="3"/>
      <c r="B4" s="7"/>
      <c r="C4" s="7"/>
      <c r="D4" s="8" t="s">
        <v>4</v>
      </c>
    </row>
    <row r="5" spans="1:4" ht="30" customHeight="1">
      <c r="A5" s="3"/>
      <c r="B5" s="9" t="s">
        <v>116</v>
      </c>
      <c r="C5" s="10"/>
      <c r="D5" s="9" t="s">
        <v>71</v>
      </c>
    </row>
    <row r="6" spans="1:4" ht="30" customHeight="1">
      <c r="A6" s="3"/>
      <c r="B6" s="11" t="s">
        <v>362</v>
      </c>
      <c r="C6" s="12"/>
      <c r="D6" s="13">
        <v>3.7459</v>
      </c>
    </row>
    <row r="7" spans="1:4" ht="30" customHeight="1">
      <c r="A7" s="3"/>
      <c r="B7" s="11" t="s">
        <v>363</v>
      </c>
      <c r="C7" s="12"/>
      <c r="D7" s="13">
        <f>D8+D9</f>
        <v>2.75</v>
      </c>
    </row>
    <row r="8" spans="1:7" ht="30" customHeight="1">
      <c r="A8" s="3"/>
      <c r="B8" s="11" t="s">
        <v>364</v>
      </c>
      <c r="C8" s="12"/>
      <c r="D8" s="14"/>
      <c r="G8" s="15"/>
    </row>
    <row r="9" spans="1:4" ht="30" customHeight="1">
      <c r="A9" s="3"/>
      <c r="B9" s="11" t="s">
        <v>365</v>
      </c>
      <c r="C9" s="12"/>
      <c r="D9" s="13">
        <v>2.75</v>
      </c>
    </row>
    <row r="10" spans="1:4" ht="30" customHeight="1">
      <c r="A10" s="3"/>
      <c r="B10" s="11" t="s">
        <v>366</v>
      </c>
      <c r="C10" s="12"/>
      <c r="D10" s="13">
        <v>2.6908</v>
      </c>
    </row>
    <row r="11" spans="1:4" ht="30" customHeight="1">
      <c r="A11" s="3"/>
      <c r="B11" s="16" t="s">
        <v>367</v>
      </c>
      <c r="C11" s="17"/>
      <c r="D11" s="18"/>
    </row>
    <row r="12" spans="1:4" ht="30" customHeight="1">
      <c r="A12" s="3"/>
      <c r="B12" s="19" t="s">
        <v>368</v>
      </c>
      <c r="C12" s="20"/>
      <c r="D12" s="21"/>
    </row>
    <row r="13" spans="1:4" ht="49.5" customHeight="1">
      <c r="A13" s="3"/>
      <c r="B13" s="16" t="s">
        <v>369</v>
      </c>
      <c r="C13" s="17"/>
      <c r="D13" s="18"/>
    </row>
    <row r="14" spans="1:4" ht="30" customHeight="1">
      <c r="A14" s="3"/>
      <c r="B14" s="3"/>
      <c r="C14" s="3"/>
      <c r="D14" s="22"/>
    </row>
  </sheetData>
  <sheetProtection/>
  <mergeCells count="10">
    <mergeCell ref="B2:D2"/>
    <mergeCell ref="B5:C5"/>
    <mergeCell ref="B6:C6"/>
    <mergeCell ref="B7:C7"/>
    <mergeCell ref="B8:C8"/>
    <mergeCell ref="B9:C9"/>
    <mergeCell ref="B10:C10"/>
    <mergeCell ref="B11:D11"/>
    <mergeCell ref="B12:D12"/>
    <mergeCell ref="B13:D13"/>
  </mergeCells>
  <printOptions horizontalCentered="1"/>
  <pageMargins left="0.17" right="0.17" top="0.8263888888888888" bottom="0.7900000000000001" header="0" footer="0"/>
  <pageSetup errors="blank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Summer</cp:lastModifiedBy>
  <cp:lastPrinted>2019-10-08T10:01:19Z</cp:lastPrinted>
  <dcterms:created xsi:type="dcterms:W3CDTF">2016-08-27T08:58:43Z</dcterms:created>
  <dcterms:modified xsi:type="dcterms:W3CDTF">2020-11-27T09:41:29Z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true</vt:bool>
  </property>
</Properties>
</file>