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Administrator\Desktop\汕市教函 2019  号 关于安排下达2016学年和2017学年建档立卡学生免学费和生活费市级补助清算资金的函\"/>
    </mc:Choice>
  </mc:AlternateContent>
  <xr:revisionPtr revIDLastSave="0" documentId="13_ncr:1_{C4290646-B9DD-4932-9F34-21D2697CC161}" xr6:coauthVersionLast="41" xr6:coauthVersionMax="41" xr10:uidLastSave="{00000000-0000-0000-0000-000000000000}"/>
  <bookViews>
    <workbookView xWindow="-120" yWindow="-120" windowWidth="29040" windowHeight="15840" tabRatio="840" activeTab="4" xr2:uid="{00000000-000D-0000-FFFF-FFFF00000000}"/>
  </bookViews>
  <sheets>
    <sheet name="Sheet1" sheetId="61" r:id="rId1"/>
    <sheet name="附件2 省属高校" sheetId="56" state="hidden" r:id="rId2"/>
    <sheet name="附件3 省属中职" sheetId="57" state="hidden" r:id="rId3"/>
    <sheet name="附件4 省属高中" sheetId="60" state="hidden" r:id="rId4"/>
    <sheet name="附件1区县合计（不抵扣）" sheetId="58" r:id="rId5"/>
    <sheet name="附件1区县合计 （抵扣）" sheetId="63" r:id="rId6"/>
    <sheet name="1.1 小学" sheetId="50" r:id="rId7"/>
    <sheet name="1.2 初中 " sheetId="62" r:id="rId8"/>
    <sheet name="1.3 高中（生活费）" sheetId="52" r:id="rId9"/>
    <sheet name="1.4 高中（免学费）" sheetId="53" r:id="rId10"/>
    <sheet name="1.5 中职" sheetId="54" r:id="rId11"/>
    <sheet name="1.6 大专（户籍地）" sheetId="55" r:id="rId12"/>
    <sheet name="1.7 大专（市属高校）" sheetId="59" r:id="rId13"/>
  </sheets>
  <externalReferences>
    <externalReference r:id="rId14"/>
    <externalReference r:id="rId15"/>
  </externalReferences>
  <definedNames>
    <definedName name="_xlnm._FilterDatabase" localSheetId="6" hidden="1">'1.1 小学'!$A$6:$AC$19</definedName>
    <definedName name="_xlnm._FilterDatabase" localSheetId="7" hidden="1">'1.2 初中 '!$A$6:$AC$18</definedName>
    <definedName name="_xlnm._FilterDatabase" localSheetId="8" hidden="1">'1.3 高中（生活费）'!$A$6:$X$22</definedName>
    <definedName name="_xlnm._FilterDatabase" localSheetId="10" hidden="1">'1.5 中职'!$A$6:$AA$30</definedName>
    <definedName name="_xlnm._FilterDatabase" localSheetId="11" hidden="1">'1.6 大专（户籍地）'!$A$6:$R$15</definedName>
    <definedName name="_xlnm._FilterDatabase" localSheetId="12" hidden="1">'1.7 大专（市属高校）'!$A$7:$P$9</definedName>
    <definedName name="_xlnm._FilterDatabase" localSheetId="5" hidden="1">'附件1区县合计 （抵扣）'!$C$5:$W$41</definedName>
    <definedName name="_xlnm._FilterDatabase" localSheetId="4" hidden="1">'附件1区县合计（不抵扣）'!$C$5:$S$41</definedName>
    <definedName name="_xlnm._FilterDatabase" localSheetId="1" hidden="1">'附件2 省属高校'!$A$6:$P$80</definedName>
    <definedName name="_xlnm._FilterDatabase" localSheetId="2" hidden="1">'附件3 省属中职'!$A$6:$M$43</definedName>
    <definedName name="_xlnm.Print_Area" localSheetId="6">'1.1 小学'!$A$1:$AC$19</definedName>
    <definedName name="_xlnm.Print_Area" localSheetId="7">'1.2 初中 '!$A$1:$AC$18</definedName>
    <definedName name="_xlnm.Print_Area" localSheetId="8">'1.3 高中（生活费）'!$A$1:$X$22</definedName>
    <definedName name="_xlnm.Print_Area" localSheetId="9">'1.4 高中（免学费）'!$A$1:$AN$23</definedName>
    <definedName name="_xlnm.Print_Area" localSheetId="10">'1.5 中职'!$A$1:$AA$30</definedName>
    <definedName name="_xlnm.Print_Area" localSheetId="11">'1.6 大专（户籍地）'!$A$1:$R$15</definedName>
    <definedName name="_xlnm.Print_Area" localSheetId="12">'1.7 大专（市属高校）'!$A$1:$P$9</definedName>
    <definedName name="_xlnm.Print_Area" localSheetId="5">'附件1区县合计 （抵扣）'!$A$1:$W$41</definedName>
    <definedName name="_xlnm.Print_Area" localSheetId="4">'附件1区县合计（不抵扣）'!$A$1:$S$41</definedName>
    <definedName name="_xlnm.Print_Area" localSheetId="1">'附件2 省属高校'!$A$1:$P$80</definedName>
    <definedName name="_xlnm.Print_Area" localSheetId="2">'附件3 省属中职'!$A$1:$M$43</definedName>
    <definedName name="_xlnm.Print_Area" localSheetId="3">'附件4 省属高中'!$A$1:$H$8</definedName>
    <definedName name="_xlnm.Print_Titles" localSheetId="6">'1.1 小学'!$4:$6</definedName>
    <definedName name="_xlnm.Print_Titles" localSheetId="7">'1.2 初中 '!$4:$6</definedName>
    <definedName name="_xlnm.Print_Titles" localSheetId="8">'1.3 高中（生活费）'!$4:$6</definedName>
    <definedName name="_xlnm.Print_Titles" localSheetId="9">'1.4 高中（免学费）'!$4:$7</definedName>
    <definedName name="_xlnm.Print_Titles" localSheetId="10">'1.5 中职'!$4:$6</definedName>
    <definedName name="_xlnm.Print_Titles" localSheetId="11">'1.6 大专（户籍地）'!$4:$6</definedName>
    <definedName name="_xlnm.Print_Titles" localSheetId="12">'1.7 大专（市属高校）'!$4:$7</definedName>
    <definedName name="_xlnm.Print_Titles" localSheetId="5">'附件1区县合计 （抵扣）'!$4:$5</definedName>
    <definedName name="_xlnm.Print_Titles" localSheetId="4">'附件1区县合计（不抵扣）'!$4:$5</definedName>
    <definedName name="_xlnm.Print_Titles" localSheetId="1">'附件2 省属高校'!$4:$6</definedName>
    <definedName name="_xlnm.Print_Titles" localSheetId="2">'附件3 省属中职'!$4:$6</definedName>
  </definedNames>
  <calcPr calcId="181029"/>
</workbook>
</file>

<file path=xl/calcChain.xml><?xml version="1.0" encoding="utf-8"?>
<calcChain xmlns="http://schemas.openxmlformats.org/spreadsheetml/2006/main">
  <c r="AB7" i="62" l="1"/>
  <c r="AB9" i="62"/>
  <c r="AC7" i="50"/>
  <c r="S29" i="63"/>
  <c r="S7" i="63" s="1"/>
  <c r="S6" i="63" s="1"/>
  <c r="R29" i="63"/>
  <c r="I7" i="63"/>
  <c r="I6" i="63" s="1"/>
  <c r="J7" i="63"/>
  <c r="J6" i="63" s="1"/>
  <c r="K7" i="63"/>
  <c r="K6" i="63" s="1"/>
  <c r="L7" i="63"/>
  <c r="L6" i="63" s="1"/>
  <c r="M7" i="63"/>
  <c r="M6" i="63" s="1"/>
  <c r="N7" i="63"/>
  <c r="N6" i="63" s="1"/>
  <c r="P7" i="63"/>
  <c r="P6" i="63" s="1"/>
  <c r="Q7" i="63"/>
  <c r="Q6" i="63" s="1"/>
  <c r="R7" i="63"/>
  <c r="R6" i="63" s="1"/>
  <c r="T7" i="63"/>
  <c r="T6" i="63" s="1"/>
  <c r="U7" i="63"/>
  <c r="U6" i="63" s="1"/>
  <c r="H7" i="63"/>
  <c r="H6" i="63" s="1"/>
  <c r="G7" i="63"/>
  <c r="G6" i="63" s="1"/>
  <c r="F7" i="63"/>
  <c r="F6" i="63" s="1"/>
  <c r="E7" i="63"/>
  <c r="E6" i="63" s="1"/>
  <c r="D7" i="63"/>
  <c r="D6" i="63" s="1"/>
  <c r="W37" i="63"/>
  <c r="W39" i="63"/>
  <c r="W40" i="63"/>
  <c r="W41" i="63"/>
  <c r="V34" i="63"/>
  <c r="V33" i="63"/>
  <c r="V32" i="63"/>
  <c r="V30" i="63"/>
  <c r="V28" i="63"/>
  <c r="V27" i="63"/>
  <c r="V26" i="63"/>
  <c r="V25" i="63"/>
  <c r="V21" i="63"/>
  <c r="V20" i="63"/>
  <c r="V19" i="63"/>
  <c r="V17" i="63"/>
  <c r="V16" i="63"/>
  <c r="V15" i="63"/>
  <c r="V14" i="63"/>
  <c r="V10" i="63"/>
  <c r="V11" i="63"/>
  <c r="V9" i="63"/>
  <c r="V22" i="63"/>
  <c r="V23" i="63"/>
  <c r="W34" i="63"/>
  <c r="W33" i="63"/>
  <c r="W32" i="63"/>
  <c r="W31" i="63"/>
  <c r="W30" i="63"/>
  <c r="W28" i="63"/>
  <c r="W27" i="63"/>
  <c r="W26" i="63"/>
  <c r="W25" i="63"/>
  <c r="W24" i="63"/>
  <c r="W23" i="63"/>
  <c r="W22" i="63"/>
  <c r="W21" i="63"/>
  <c r="W20" i="63"/>
  <c r="W19" i="63"/>
  <c r="O18" i="63"/>
  <c r="V18" i="63" s="1"/>
  <c r="V7" i="63" s="1"/>
  <c r="V6" i="63" s="1"/>
  <c r="W17" i="63"/>
  <c r="W15" i="63"/>
  <c r="W14" i="63"/>
  <c r="W13" i="63"/>
  <c r="W12" i="63"/>
  <c r="W11" i="63"/>
  <c r="W9" i="63"/>
  <c r="W8" i="63"/>
  <c r="V8" i="63"/>
  <c r="C7" i="63"/>
  <c r="C6" i="63" s="1"/>
  <c r="O7" i="63" l="1"/>
  <c r="O6" i="63" s="1"/>
  <c r="W18" i="63"/>
  <c r="W7" i="63" s="1"/>
  <c r="W6" i="63" s="1"/>
  <c r="U36" i="58"/>
  <c r="U37" i="58"/>
  <c r="U38" i="58"/>
  <c r="U39" i="58"/>
  <c r="U40" i="58"/>
  <c r="U41" i="58"/>
  <c r="U35" i="58"/>
  <c r="E6" i="58" l="1"/>
  <c r="F6" i="58"/>
  <c r="I6" i="58"/>
  <c r="J6" i="58"/>
  <c r="K6" i="58"/>
  <c r="L6" i="58"/>
  <c r="M6" i="58"/>
  <c r="N6" i="58"/>
  <c r="O6" i="58"/>
  <c r="P6" i="58"/>
  <c r="Q6" i="58"/>
  <c r="C6" i="58"/>
  <c r="D7" i="58"/>
  <c r="D6" i="58" s="1"/>
  <c r="E7" i="58"/>
  <c r="F7" i="58"/>
  <c r="G7" i="58"/>
  <c r="G6" i="58" s="1"/>
  <c r="H7" i="58"/>
  <c r="H6" i="58" s="1"/>
  <c r="I7" i="58"/>
  <c r="J7" i="58"/>
  <c r="K7" i="58"/>
  <c r="L7" i="58"/>
  <c r="M7" i="58"/>
  <c r="N7" i="58"/>
  <c r="O7" i="58"/>
  <c r="P7" i="58"/>
  <c r="Q7" i="58"/>
  <c r="C7" i="58"/>
  <c r="R19" i="58"/>
  <c r="S19" i="58"/>
  <c r="K18" i="58"/>
  <c r="M9" i="59"/>
  <c r="K8" i="59"/>
  <c r="G9" i="59"/>
  <c r="R8" i="58" l="1"/>
  <c r="R9" i="58"/>
  <c r="R10" i="58"/>
  <c r="R11" i="58"/>
  <c r="R12" i="58"/>
  <c r="R13" i="58"/>
  <c r="R14" i="58"/>
  <c r="R15" i="58"/>
  <c r="R16" i="58"/>
  <c r="R17" i="58"/>
  <c r="R18" i="58"/>
  <c r="R20" i="58"/>
  <c r="R21" i="58"/>
  <c r="R22" i="58"/>
  <c r="R23" i="58"/>
  <c r="R24" i="58"/>
  <c r="R25" i="58"/>
  <c r="R26" i="58"/>
  <c r="R27" i="58"/>
  <c r="R28" i="58"/>
  <c r="R29" i="58"/>
  <c r="R30" i="58"/>
  <c r="R31" i="58"/>
  <c r="R32" i="58"/>
  <c r="R33" i="58"/>
  <c r="R34" i="58"/>
  <c r="R35" i="58"/>
  <c r="R36" i="58"/>
  <c r="R37" i="58"/>
  <c r="R38" i="58"/>
  <c r="R39" i="58"/>
  <c r="R40" i="58"/>
  <c r="R41" i="58"/>
  <c r="S8" i="58"/>
  <c r="S9" i="58"/>
  <c r="S10" i="58"/>
  <c r="S11" i="58"/>
  <c r="S12" i="58"/>
  <c r="S13" i="58"/>
  <c r="S14" i="58"/>
  <c r="S15" i="58"/>
  <c r="S16" i="58"/>
  <c r="S17" i="58"/>
  <c r="S18" i="58"/>
  <c r="S20" i="58"/>
  <c r="S21" i="58"/>
  <c r="S22" i="58"/>
  <c r="S23" i="58"/>
  <c r="S24" i="58"/>
  <c r="S25" i="58"/>
  <c r="S26" i="58"/>
  <c r="S27" i="58"/>
  <c r="S28" i="58"/>
  <c r="S29" i="58"/>
  <c r="S30" i="58"/>
  <c r="S31" i="58"/>
  <c r="S32" i="58"/>
  <c r="S33" i="58"/>
  <c r="S34" i="58"/>
  <c r="S35" i="58"/>
  <c r="S36" i="58"/>
  <c r="S37" i="58"/>
  <c r="S38" i="58"/>
  <c r="S39" i="58"/>
  <c r="S40" i="58"/>
  <c r="S41" i="58"/>
  <c r="R7" i="58" l="1"/>
  <c r="S7" i="58"/>
  <c r="Q8" i="55"/>
  <c r="R10" i="55"/>
  <c r="R11" i="55"/>
  <c r="R12" i="55"/>
  <c r="R13" i="55"/>
  <c r="R14" i="55"/>
  <c r="R15" i="55"/>
  <c r="R9" i="55"/>
  <c r="R7" i="55" s="1"/>
  <c r="P9" i="55"/>
  <c r="P10" i="55"/>
  <c r="P11" i="55"/>
  <c r="P12" i="55"/>
  <c r="P13" i="55"/>
  <c r="P14" i="55"/>
  <c r="P15" i="55"/>
  <c r="P8" i="55"/>
  <c r="P7" i="55" s="1"/>
  <c r="O9" i="55"/>
  <c r="O10" i="55"/>
  <c r="O11" i="55"/>
  <c r="O12" i="55"/>
  <c r="O13" i="55"/>
  <c r="O14" i="55"/>
  <c r="O15" i="55"/>
  <c r="O8" i="55"/>
  <c r="M10" i="55"/>
  <c r="M11" i="55"/>
  <c r="M12" i="55"/>
  <c r="M13" i="55"/>
  <c r="M14" i="55"/>
  <c r="M15" i="55"/>
  <c r="M9" i="55"/>
  <c r="M8" i="55"/>
  <c r="L9" i="55"/>
  <c r="L10" i="55"/>
  <c r="L11" i="55"/>
  <c r="L12" i="55"/>
  <c r="L13" i="55"/>
  <c r="L14" i="55"/>
  <c r="L15" i="55"/>
  <c r="L8" i="55"/>
  <c r="K9" i="55"/>
  <c r="K14" i="55"/>
  <c r="K13" i="55"/>
  <c r="K12" i="55"/>
  <c r="K11" i="55"/>
  <c r="K10" i="55"/>
  <c r="I14" i="55"/>
  <c r="I13" i="55"/>
  <c r="I11" i="55"/>
  <c r="I10" i="55"/>
  <c r="Q7" i="55"/>
  <c r="O7" i="55"/>
  <c r="N7" i="55"/>
  <c r="J7" i="55"/>
  <c r="L7" i="55"/>
  <c r="H7" i="55"/>
  <c r="G7" i="55"/>
  <c r="F7" i="55"/>
  <c r="E7" i="55"/>
  <c r="D7" i="55"/>
  <c r="C7" i="55"/>
  <c r="G15" i="55"/>
  <c r="G13" i="55"/>
  <c r="Z30" i="54"/>
  <c r="Z29" i="54"/>
  <c r="Z27" i="54"/>
  <c r="Z25" i="54"/>
  <c r="AA28" i="54"/>
  <c r="AA26" i="54"/>
  <c r="AA24" i="54"/>
  <c r="AA20" i="54"/>
  <c r="AA13" i="54"/>
  <c r="Z23" i="54"/>
  <c r="Z22" i="54"/>
  <c r="Z21" i="54"/>
  <c r="Z19" i="54"/>
  <c r="Z17" i="54"/>
  <c r="Z16" i="54"/>
  <c r="Z15" i="54"/>
  <c r="Z14" i="54"/>
  <c r="Z10" i="54"/>
  <c r="Z9" i="54"/>
  <c r="Y25" i="54"/>
  <c r="Y26" i="54"/>
  <c r="Y27" i="54"/>
  <c r="Y28" i="54"/>
  <c r="Y29" i="54"/>
  <c r="Y30" i="54"/>
  <c r="Y24" i="54"/>
  <c r="Y9" i="54"/>
  <c r="Y10" i="54"/>
  <c r="Y11" i="54"/>
  <c r="Y12" i="54"/>
  <c r="Y13" i="54"/>
  <c r="Y14" i="54"/>
  <c r="Y15" i="54"/>
  <c r="Y16" i="54"/>
  <c r="Y17" i="54"/>
  <c r="Y18" i="54"/>
  <c r="Y19" i="54"/>
  <c r="Y20" i="54"/>
  <c r="Y21" i="54"/>
  <c r="Y22" i="54"/>
  <c r="Y23" i="54"/>
  <c r="R8" i="54"/>
  <c r="R7" i="54" s="1"/>
  <c r="T25" i="54"/>
  <c r="T26" i="54"/>
  <c r="T27" i="54"/>
  <c r="T28" i="54"/>
  <c r="T29" i="54"/>
  <c r="T30" i="54"/>
  <c r="T24" i="54"/>
  <c r="U8" i="54"/>
  <c r="U7" i="54" s="1"/>
  <c r="T8" i="54"/>
  <c r="S8" i="54"/>
  <c r="S7" i="54" s="1"/>
  <c r="R25" i="54"/>
  <c r="R26" i="54"/>
  <c r="R27" i="54"/>
  <c r="R28" i="54"/>
  <c r="R29" i="54"/>
  <c r="R30" i="54"/>
  <c r="R24" i="54"/>
  <c r="Q25" i="54"/>
  <c r="Q26" i="54"/>
  <c r="Q27" i="54"/>
  <c r="Q28" i="54"/>
  <c r="Q29" i="54"/>
  <c r="Q30" i="54"/>
  <c r="Q24" i="54"/>
  <c r="Q10" i="54"/>
  <c r="Q8" i="54" s="1"/>
  <c r="Q11" i="54"/>
  <c r="Q12" i="54"/>
  <c r="Q13" i="54"/>
  <c r="Q14" i="54"/>
  <c r="Q15" i="54"/>
  <c r="Q16" i="54"/>
  <c r="Q17" i="54"/>
  <c r="Q18" i="54"/>
  <c r="Q19" i="54"/>
  <c r="Q20" i="54"/>
  <c r="Q21" i="54"/>
  <c r="Q22" i="54"/>
  <c r="Q23" i="54"/>
  <c r="Q9" i="54"/>
  <c r="P25" i="54"/>
  <c r="P26" i="54"/>
  <c r="P7" i="54" s="1"/>
  <c r="P27" i="54"/>
  <c r="P28" i="54"/>
  <c r="P29" i="54"/>
  <c r="P30" i="54"/>
  <c r="P24" i="54"/>
  <c r="N25" i="54"/>
  <c r="N26" i="54"/>
  <c r="N27" i="54"/>
  <c r="N28" i="54"/>
  <c r="N29" i="54"/>
  <c r="N24" i="54"/>
  <c r="N7" i="54" s="1"/>
  <c r="O7" i="54"/>
  <c r="L7" i="54"/>
  <c r="P8" i="54"/>
  <c r="O8" i="54"/>
  <c r="N8" i="54"/>
  <c r="L8" i="54"/>
  <c r="N10" i="54"/>
  <c r="N11" i="54"/>
  <c r="N12" i="54"/>
  <c r="N13" i="54"/>
  <c r="N14" i="54"/>
  <c r="N15" i="54"/>
  <c r="N16" i="54"/>
  <c r="N17" i="54"/>
  <c r="N18" i="54"/>
  <c r="N19" i="54"/>
  <c r="N20" i="54"/>
  <c r="N21" i="54"/>
  <c r="N22" i="54"/>
  <c r="N23" i="54"/>
  <c r="N9" i="54"/>
  <c r="L25" i="54"/>
  <c r="L27" i="54"/>
  <c r="L28" i="54"/>
  <c r="L29" i="54"/>
  <c r="L24" i="54"/>
  <c r="L11" i="54"/>
  <c r="L12" i="54"/>
  <c r="L13" i="54"/>
  <c r="L14" i="54"/>
  <c r="L15" i="54"/>
  <c r="L16" i="54"/>
  <c r="L17" i="54"/>
  <c r="L18" i="54"/>
  <c r="L19" i="54"/>
  <c r="L20" i="54"/>
  <c r="L21" i="54"/>
  <c r="L22" i="54"/>
  <c r="L10" i="54"/>
  <c r="M8" i="54"/>
  <c r="M7" i="54" s="1"/>
  <c r="D7" i="54"/>
  <c r="E7" i="54"/>
  <c r="F8" i="54"/>
  <c r="F7" i="54" s="1"/>
  <c r="G7" i="54"/>
  <c r="H7" i="54"/>
  <c r="I7" i="54"/>
  <c r="J7" i="54"/>
  <c r="K8" i="54"/>
  <c r="K7" i="54" s="1"/>
  <c r="C7" i="54"/>
  <c r="C8" i="54"/>
  <c r="AN23" i="53"/>
  <c r="AN22" i="53"/>
  <c r="AN21" i="53"/>
  <c r="AN19" i="53"/>
  <c r="AN14" i="53"/>
  <c r="AN11" i="53"/>
  <c r="AN10" i="53"/>
  <c r="AM20" i="53"/>
  <c r="AM18" i="53"/>
  <c r="AM17" i="53"/>
  <c r="AM15" i="53"/>
  <c r="AM13" i="53"/>
  <c r="AM12" i="53"/>
  <c r="AL20" i="53"/>
  <c r="AL21" i="53"/>
  <c r="AL22" i="53"/>
  <c r="AL23" i="53"/>
  <c r="AL19" i="53"/>
  <c r="AL18" i="53"/>
  <c r="AL13" i="53"/>
  <c r="AL14" i="53"/>
  <c r="AL15" i="53"/>
  <c r="AL16" i="53"/>
  <c r="AL17" i="53"/>
  <c r="AL11" i="53"/>
  <c r="AL12" i="53"/>
  <c r="AL10" i="53"/>
  <c r="AJ18" i="53"/>
  <c r="AJ19" i="53"/>
  <c r="AJ20" i="53"/>
  <c r="AJ21" i="53"/>
  <c r="AJ22" i="53"/>
  <c r="AJ23" i="53"/>
  <c r="AJ17" i="53"/>
  <c r="AH18" i="53"/>
  <c r="AH19" i="53"/>
  <c r="AH21" i="53"/>
  <c r="AH22" i="53"/>
  <c r="AH23" i="53"/>
  <c r="AH17" i="53"/>
  <c r="AH11" i="53"/>
  <c r="AH12" i="53"/>
  <c r="AH13" i="53"/>
  <c r="AH14" i="53"/>
  <c r="AH15" i="53"/>
  <c r="AH16" i="53"/>
  <c r="AG18" i="53"/>
  <c r="AG19" i="53"/>
  <c r="AG21" i="53"/>
  <c r="AG22" i="53"/>
  <c r="AG23" i="53"/>
  <c r="AG17" i="53"/>
  <c r="AG11" i="53"/>
  <c r="AG12" i="53"/>
  <c r="AG13" i="53"/>
  <c r="AG14" i="53"/>
  <c r="AG15" i="53"/>
  <c r="AG16" i="53"/>
  <c r="AG10" i="53"/>
  <c r="R6" i="58" l="1"/>
  <c r="S6" i="58"/>
  <c r="M7" i="55"/>
  <c r="K7" i="55"/>
  <c r="I7" i="55"/>
  <c r="AA8" i="54"/>
  <c r="AA7" i="54" s="1"/>
  <c r="Z8" i="54"/>
  <c r="Z7" i="54" s="1"/>
  <c r="T7" i="54"/>
  <c r="Q7" i="54"/>
  <c r="AF18" i="53"/>
  <c r="AF19" i="53"/>
  <c r="AF20" i="53"/>
  <c r="AF21" i="53"/>
  <c r="AF22" i="53"/>
  <c r="AF23" i="53"/>
  <c r="AF17" i="53"/>
  <c r="AD18" i="53"/>
  <c r="AD19" i="53"/>
  <c r="AD20" i="53"/>
  <c r="AD21" i="53"/>
  <c r="AD22" i="53"/>
  <c r="AD23" i="53"/>
  <c r="AD17" i="53"/>
  <c r="AD11" i="53"/>
  <c r="AD9" i="53" s="1"/>
  <c r="AD12" i="53"/>
  <c r="AD13" i="53"/>
  <c r="AD14" i="53"/>
  <c r="AD15" i="53"/>
  <c r="AD10" i="53"/>
  <c r="AN9" i="53"/>
  <c r="AN8" i="53"/>
  <c r="AM9" i="53"/>
  <c r="AM8" i="53" s="1"/>
  <c r="AK9" i="53"/>
  <c r="AK8" i="53" s="1"/>
  <c r="AI9" i="53"/>
  <c r="AI8" i="53" s="1"/>
  <c r="AE9" i="53"/>
  <c r="AE8" i="53" s="1"/>
  <c r="AA23" i="53"/>
  <c r="AA22" i="53"/>
  <c r="AA21" i="53"/>
  <c r="AA18" i="53"/>
  <c r="AA17" i="53"/>
  <c r="AA12" i="53"/>
  <c r="AA14" i="53"/>
  <c r="AA9" i="53"/>
  <c r="F8" i="53"/>
  <c r="G8" i="53"/>
  <c r="L9" i="53"/>
  <c r="L8" i="53" s="1"/>
  <c r="M8" i="53"/>
  <c r="N9" i="53"/>
  <c r="N8" i="53" s="1"/>
  <c r="O8" i="53"/>
  <c r="Q8" i="53"/>
  <c r="R8" i="53"/>
  <c r="S9" i="53"/>
  <c r="S8" i="53" s="1"/>
  <c r="V8" i="53"/>
  <c r="Y9" i="53"/>
  <c r="Y8" i="53" s="1"/>
  <c r="Z8" i="53"/>
  <c r="D8" i="53"/>
  <c r="C8" i="53"/>
  <c r="C9" i="53"/>
  <c r="AA11" i="53"/>
  <c r="X18" i="52"/>
  <c r="X19" i="52"/>
  <c r="X20" i="52"/>
  <c r="X21" i="52"/>
  <c r="X22" i="52"/>
  <c r="X16" i="52"/>
  <c r="V17" i="52"/>
  <c r="X17" i="52" s="1"/>
  <c r="V18" i="52"/>
  <c r="V19" i="52"/>
  <c r="V20" i="52"/>
  <c r="V21" i="52"/>
  <c r="V22" i="52"/>
  <c r="V16" i="52"/>
  <c r="T17" i="52"/>
  <c r="T18" i="52"/>
  <c r="T19" i="52"/>
  <c r="T20" i="52"/>
  <c r="T21" i="52"/>
  <c r="T22" i="52"/>
  <c r="T16" i="52"/>
  <c r="P17" i="52"/>
  <c r="P18" i="52"/>
  <c r="P19" i="52"/>
  <c r="P20" i="52"/>
  <c r="P21" i="52"/>
  <c r="P22" i="52"/>
  <c r="P16" i="52"/>
  <c r="X13" i="52"/>
  <c r="W14" i="52"/>
  <c r="W11" i="52"/>
  <c r="W12" i="52"/>
  <c r="V9" i="52"/>
  <c r="Q13" i="62"/>
  <c r="Q14" i="62"/>
  <c r="Q15" i="62"/>
  <c r="Q16" i="62"/>
  <c r="Q17" i="62"/>
  <c r="Q18" i="62"/>
  <c r="R17" i="52"/>
  <c r="R18" i="52"/>
  <c r="R19" i="52"/>
  <c r="R20" i="52"/>
  <c r="R21" i="52"/>
  <c r="R22" i="52"/>
  <c r="R16" i="52"/>
  <c r="Q17" i="52"/>
  <c r="Q18" i="52"/>
  <c r="Q19" i="52"/>
  <c r="Q20" i="52"/>
  <c r="Q21" i="52"/>
  <c r="Q22" i="52"/>
  <c r="Q16" i="52"/>
  <c r="Q10" i="52"/>
  <c r="Q8" i="52" s="1"/>
  <c r="Q11" i="52"/>
  <c r="Q12" i="52"/>
  <c r="Q13" i="52"/>
  <c r="Q14" i="52"/>
  <c r="Q15" i="52"/>
  <c r="Q9" i="52"/>
  <c r="N17" i="52"/>
  <c r="N18" i="52"/>
  <c r="N19" i="52"/>
  <c r="N20" i="52"/>
  <c r="N21" i="52"/>
  <c r="N22" i="52"/>
  <c r="N16" i="52"/>
  <c r="N10" i="52"/>
  <c r="N11" i="52"/>
  <c r="N12" i="52"/>
  <c r="N13" i="52"/>
  <c r="N14" i="52"/>
  <c r="N9" i="52"/>
  <c r="N8" i="52" s="1"/>
  <c r="L22" i="52"/>
  <c r="L21" i="52"/>
  <c r="L20" i="52"/>
  <c r="L17" i="52"/>
  <c r="L16" i="52"/>
  <c r="L11" i="52"/>
  <c r="L13" i="52"/>
  <c r="L10" i="52"/>
  <c r="L8" i="52" s="1"/>
  <c r="X8" i="52"/>
  <c r="U8" i="52"/>
  <c r="U7" i="52" s="1"/>
  <c r="S8" i="52"/>
  <c r="S7" i="52" s="1"/>
  <c r="O8" i="52"/>
  <c r="O7" i="52" s="1"/>
  <c r="M7" i="52"/>
  <c r="K7" i="52"/>
  <c r="I7" i="52"/>
  <c r="H7" i="52"/>
  <c r="G7" i="52"/>
  <c r="F7" i="52"/>
  <c r="D7" i="52"/>
  <c r="C7" i="52"/>
  <c r="M8" i="52"/>
  <c r="K8" i="52"/>
  <c r="H8" i="52"/>
  <c r="F8" i="52"/>
  <c r="C8" i="52"/>
  <c r="AC11" i="62"/>
  <c r="AB12" i="62"/>
  <c r="AB10" i="62"/>
  <c r="AA12" i="62"/>
  <c r="AA10" i="62"/>
  <c r="AA11" i="62"/>
  <c r="AA9" i="62"/>
  <c r="V8" i="62"/>
  <c r="V7" i="62"/>
  <c r="V18" i="62"/>
  <c r="V13" i="62"/>
  <c r="V12" i="62"/>
  <c r="Z13" i="62"/>
  <c r="Z14" i="62"/>
  <c r="Z15" i="62"/>
  <c r="Z16" i="62"/>
  <c r="Z17" i="62"/>
  <c r="Z18" i="62"/>
  <c r="Z12" i="62"/>
  <c r="X13" i="62"/>
  <c r="X14" i="62"/>
  <c r="X15" i="62"/>
  <c r="X16" i="62"/>
  <c r="X17" i="62"/>
  <c r="X18" i="62"/>
  <c r="X12" i="62"/>
  <c r="T13" i="62"/>
  <c r="T16" i="62"/>
  <c r="T17" i="62"/>
  <c r="T18" i="62"/>
  <c r="T12" i="62"/>
  <c r="U18" i="62"/>
  <c r="U17" i="62"/>
  <c r="U16" i="62"/>
  <c r="U13" i="62"/>
  <c r="U12" i="62"/>
  <c r="U8" i="62"/>
  <c r="S13" i="62"/>
  <c r="AA13" i="62" s="1"/>
  <c r="AC13" i="62" s="1"/>
  <c r="S14" i="62"/>
  <c r="AA14" i="62" s="1"/>
  <c r="AB14" i="62" s="1"/>
  <c r="S15" i="62"/>
  <c r="AA15" i="62" s="1"/>
  <c r="AC15" i="62" s="1"/>
  <c r="S16" i="62"/>
  <c r="AA16" i="62" s="1"/>
  <c r="AC16" i="62" s="1"/>
  <c r="S17" i="62"/>
  <c r="AA17" i="62" s="1"/>
  <c r="AC17" i="62" s="1"/>
  <c r="S18" i="62"/>
  <c r="AA18" i="62" s="1"/>
  <c r="AC18" i="62" s="1"/>
  <c r="S12" i="62"/>
  <c r="S14" i="50"/>
  <c r="S15" i="50"/>
  <c r="S16" i="50"/>
  <c r="S17" i="50"/>
  <c r="S18" i="50"/>
  <c r="S19" i="50"/>
  <c r="Q12" i="62"/>
  <c r="P10" i="62"/>
  <c r="P11" i="62"/>
  <c r="P12" i="62"/>
  <c r="P13" i="62"/>
  <c r="P14" i="62"/>
  <c r="P15" i="62"/>
  <c r="P16" i="62"/>
  <c r="P17" i="62"/>
  <c r="P18" i="62"/>
  <c r="P9" i="62"/>
  <c r="M13" i="62"/>
  <c r="M14" i="62"/>
  <c r="M15" i="62"/>
  <c r="M16" i="62"/>
  <c r="M17" i="62"/>
  <c r="M18" i="62"/>
  <c r="M12" i="62"/>
  <c r="M11" i="62"/>
  <c r="M10" i="62"/>
  <c r="M9" i="62"/>
  <c r="K7" i="62"/>
  <c r="K18" i="62"/>
  <c r="K17" i="62"/>
  <c r="K16" i="62"/>
  <c r="K15" i="62"/>
  <c r="K13" i="62"/>
  <c r="K12" i="62"/>
  <c r="K10" i="62"/>
  <c r="K9" i="62"/>
  <c r="L7" i="62"/>
  <c r="J7" i="62"/>
  <c r="I7" i="62"/>
  <c r="H7" i="62"/>
  <c r="G7" i="62"/>
  <c r="F7" i="62"/>
  <c r="E7" i="62"/>
  <c r="D7" i="62"/>
  <c r="C7" i="62"/>
  <c r="AC8" i="62"/>
  <c r="T8" i="62"/>
  <c r="R8" i="62"/>
  <c r="R7" i="62" s="1"/>
  <c r="N8" i="62"/>
  <c r="N7" i="62" s="1"/>
  <c r="M8" i="62"/>
  <c r="K8" i="62"/>
  <c r="P8" i="62"/>
  <c r="P7" i="62" s="1"/>
  <c r="L8" i="62"/>
  <c r="J8" i="62"/>
  <c r="F8" i="62"/>
  <c r="C8" i="62"/>
  <c r="AB10" i="50"/>
  <c r="AB11" i="50"/>
  <c r="AB9" i="50"/>
  <c r="AA13" i="50"/>
  <c r="AA10" i="50"/>
  <c r="AA11" i="50"/>
  <c r="AA12" i="50"/>
  <c r="AA14" i="50"/>
  <c r="AB14" i="50" s="1"/>
  <c r="AA15" i="50"/>
  <c r="AB15" i="50" s="1"/>
  <c r="AA16" i="50"/>
  <c r="AA17" i="50"/>
  <c r="AA18" i="50"/>
  <c r="AA19" i="50"/>
  <c r="AA9" i="50"/>
  <c r="Z16" i="50"/>
  <c r="Z13" i="50"/>
  <c r="V13" i="50" s="1"/>
  <c r="X14" i="50"/>
  <c r="Z14" i="50" s="1"/>
  <c r="V14" i="50" s="1"/>
  <c r="X15" i="50"/>
  <c r="Z15" i="50" s="1"/>
  <c r="X16" i="50"/>
  <c r="X17" i="50"/>
  <c r="Z17" i="50" s="1"/>
  <c r="X18" i="50"/>
  <c r="Z18" i="50" s="1"/>
  <c r="X19" i="50"/>
  <c r="Z19" i="50" s="1"/>
  <c r="V19" i="50" s="1"/>
  <c r="X13" i="50"/>
  <c r="T15" i="50"/>
  <c r="U19" i="50"/>
  <c r="T19" i="50" s="1"/>
  <c r="U18" i="50"/>
  <c r="T18" i="50" s="1"/>
  <c r="U17" i="50"/>
  <c r="T17" i="50" s="1"/>
  <c r="U16" i="50"/>
  <c r="T16" i="50" s="1"/>
  <c r="U14" i="50"/>
  <c r="T14" i="50" s="1"/>
  <c r="U13" i="50"/>
  <c r="T13" i="50" s="1"/>
  <c r="P10" i="50"/>
  <c r="Q10" i="50" s="1"/>
  <c r="P13" i="50"/>
  <c r="Q13" i="50" s="1"/>
  <c r="P14" i="50"/>
  <c r="Q14" i="50" s="1"/>
  <c r="P15" i="50"/>
  <c r="Q15" i="50" s="1"/>
  <c r="P16" i="50"/>
  <c r="Q16" i="50" s="1"/>
  <c r="P17" i="50"/>
  <c r="Q17" i="50" s="1"/>
  <c r="P18" i="50"/>
  <c r="Q18" i="50" s="1"/>
  <c r="P19" i="50"/>
  <c r="Q19" i="50" s="1"/>
  <c r="P11" i="50"/>
  <c r="Q11" i="50" s="1"/>
  <c r="P12" i="50"/>
  <c r="Q12" i="50" s="1"/>
  <c r="P9" i="50"/>
  <c r="J16" i="50"/>
  <c r="L17" i="50"/>
  <c r="AD8" i="53" l="1"/>
  <c r="AA8" i="53"/>
  <c r="X7" i="52"/>
  <c r="Q7" i="52"/>
  <c r="N7" i="52"/>
  <c r="L7" i="52"/>
  <c r="AC7" i="62"/>
  <c r="T7" i="62"/>
  <c r="U7" i="62"/>
  <c r="M7" i="62"/>
  <c r="M17" i="50"/>
  <c r="M11" i="50"/>
  <c r="M10" i="50"/>
  <c r="M9" i="50"/>
  <c r="V7" i="50"/>
  <c r="AC8" i="50"/>
  <c r="T8" i="50"/>
  <c r="T7" i="50" s="1"/>
  <c r="R8" i="50"/>
  <c r="R7" i="50" s="1"/>
  <c r="N8" i="50"/>
  <c r="N7" i="50" s="1"/>
  <c r="P8" i="50"/>
  <c r="P7" i="50" s="1"/>
  <c r="L8" i="50"/>
  <c r="J8" i="50"/>
  <c r="E7" i="50"/>
  <c r="G7" i="50"/>
  <c r="I8" i="50"/>
  <c r="I7" i="50" s="1"/>
  <c r="H8" i="50"/>
  <c r="H7" i="50" s="1"/>
  <c r="F8" i="50"/>
  <c r="F7" i="50" s="1"/>
  <c r="D8" i="50"/>
  <c r="D7" i="50" s="1"/>
  <c r="C8" i="50"/>
  <c r="C7" i="50" s="1"/>
  <c r="J19" i="50"/>
  <c r="K19" i="50" s="1"/>
  <c r="L19" i="50"/>
  <c r="M19" i="50" s="1"/>
  <c r="O19" i="50" s="1"/>
  <c r="K10" i="50"/>
  <c r="K9" i="50"/>
  <c r="K8" i="50" l="1"/>
  <c r="M8" i="50"/>
  <c r="AB19" i="50"/>
  <c r="P17" i="54"/>
  <c r="R17" i="54"/>
  <c r="T17" i="54"/>
  <c r="V17" i="54"/>
  <c r="W17" i="54"/>
  <c r="J17" i="50"/>
  <c r="K17" i="50" s="1"/>
  <c r="O17" i="50"/>
  <c r="X17" i="54" l="1"/>
  <c r="AC17" i="50"/>
  <c r="X10" i="54" l="1"/>
  <c r="X11" i="54"/>
  <c r="X12" i="54"/>
  <c r="AJ16" i="53" l="1"/>
  <c r="AJ11" i="53"/>
  <c r="AJ12" i="53"/>
  <c r="AJ13" i="53"/>
  <c r="AJ14" i="53"/>
  <c r="AJ15" i="53"/>
  <c r="AH10" i="53"/>
  <c r="AF11" i="53"/>
  <c r="AF12" i="53"/>
  <c r="AF13" i="53"/>
  <c r="AF14" i="53"/>
  <c r="AF15" i="53"/>
  <c r="AF10" i="53"/>
  <c r="W9" i="54"/>
  <c r="W13" i="54"/>
  <c r="W14" i="54"/>
  <c r="W15" i="54"/>
  <c r="W16" i="54"/>
  <c r="W18" i="54"/>
  <c r="W19" i="54"/>
  <c r="W20" i="54"/>
  <c r="W21" i="54"/>
  <c r="W22" i="54"/>
  <c r="W23" i="54"/>
  <c r="V13" i="54"/>
  <c r="V14" i="54"/>
  <c r="V15" i="54"/>
  <c r="V16" i="54"/>
  <c r="V18" i="54"/>
  <c r="V19" i="54"/>
  <c r="V20" i="54"/>
  <c r="V21" i="54"/>
  <c r="V22" i="54"/>
  <c r="V23" i="54"/>
  <c r="V9" i="54"/>
  <c r="P10" i="54"/>
  <c r="P11" i="54"/>
  <c r="P12" i="54"/>
  <c r="P13" i="54"/>
  <c r="P14" i="54"/>
  <c r="P15" i="54"/>
  <c r="P16" i="54"/>
  <c r="P18" i="54"/>
  <c r="P19" i="54"/>
  <c r="P20" i="54"/>
  <c r="P21" i="54"/>
  <c r="P22" i="54"/>
  <c r="P23" i="54"/>
  <c r="P9" i="54"/>
  <c r="R10" i="54"/>
  <c r="T10" i="54"/>
  <c r="R11" i="54"/>
  <c r="T11" i="54"/>
  <c r="R12" i="54"/>
  <c r="T12" i="54"/>
  <c r="R13" i="54"/>
  <c r="T13" i="54"/>
  <c r="R14" i="54"/>
  <c r="T14" i="54"/>
  <c r="R15" i="54"/>
  <c r="T15" i="54"/>
  <c r="R16" i="54"/>
  <c r="T16" i="54"/>
  <c r="R18" i="54"/>
  <c r="T18" i="54"/>
  <c r="R19" i="54"/>
  <c r="T19" i="54"/>
  <c r="R20" i="54"/>
  <c r="T20" i="54"/>
  <c r="R21" i="54"/>
  <c r="T21" i="54"/>
  <c r="R22" i="54"/>
  <c r="T22" i="54"/>
  <c r="R23" i="54"/>
  <c r="T23" i="54"/>
  <c r="R9" i="54"/>
  <c r="T9" i="54" s="1"/>
  <c r="P10" i="52"/>
  <c r="R10" i="52"/>
  <c r="T10" i="52" s="1"/>
  <c r="P11" i="52"/>
  <c r="R11" i="52"/>
  <c r="T11" i="52" s="1"/>
  <c r="P12" i="52"/>
  <c r="R12" i="52"/>
  <c r="T12" i="52"/>
  <c r="P13" i="52"/>
  <c r="R13" i="52"/>
  <c r="T13" i="52" s="1"/>
  <c r="P14" i="52"/>
  <c r="R14" i="52"/>
  <c r="T14" i="52" s="1"/>
  <c r="R15" i="52"/>
  <c r="T15" i="52" s="1"/>
  <c r="V15" i="52" s="1"/>
  <c r="P9" i="52"/>
  <c r="P8" i="52" s="1"/>
  <c r="P7" i="52" s="1"/>
  <c r="R9" i="52"/>
  <c r="O10" i="62"/>
  <c r="Q10" i="62"/>
  <c r="S10" i="62" s="1"/>
  <c r="O11" i="62"/>
  <c r="Q11" i="62"/>
  <c r="S11" i="62" s="1"/>
  <c r="O9" i="62"/>
  <c r="O8" i="62" s="1"/>
  <c r="O7" i="62" s="1"/>
  <c r="Q9" i="62"/>
  <c r="S12" i="50"/>
  <c r="S10" i="50"/>
  <c r="S11" i="50"/>
  <c r="Q9" i="50"/>
  <c r="O10" i="50"/>
  <c r="O11" i="50"/>
  <c r="O9" i="50"/>
  <c r="J13" i="50"/>
  <c r="J14" i="50"/>
  <c r="K14" i="50" s="1"/>
  <c r="K16" i="50"/>
  <c r="J18" i="50"/>
  <c r="K18" i="50" s="1"/>
  <c r="D9" i="59"/>
  <c r="D8" i="59" s="1"/>
  <c r="E9" i="59"/>
  <c r="I9" i="59"/>
  <c r="I8" i="59" s="1"/>
  <c r="J9" i="59"/>
  <c r="L8" i="59"/>
  <c r="H8" i="59"/>
  <c r="C8" i="59"/>
  <c r="L18" i="50"/>
  <c r="L16" i="50"/>
  <c r="L15" i="50"/>
  <c r="L14" i="50"/>
  <c r="L13" i="50"/>
  <c r="S13" i="50"/>
  <c r="D8" i="60"/>
  <c r="E8" i="60"/>
  <c r="G8" i="60"/>
  <c r="H8" i="60"/>
  <c r="H7" i="60"/>
  <c r="G7" i="60"/>
  <c r="F7" i="60"/>
  <c r="E7" i="60"/>
  <c r="D7" i="60"/>
  <c r="C7" i="60"/>
  <c r="D43" i="57"/>
  <c r="F43" i="57"/>
  <c r="H43" i="57"/>
  <c r="K43" i="57"/>
  <c r="M43" i="57"/>
  <c r="F42" i="57"/>
  <c r="H42" i="57"/>
  <c r="K42" i="57"/>
  <c r="M42" i="57"/>
  <c r="D41" i="57"/>
  <c r="F41" i="57"/>
  <c r="H41" i="57"/>
  <c r="K41" i="57"/>
  <c r="M41" i="57"/>
  <c r="D40" i="57"/>
  <c r="F40" i="57"/>
  <c r="H40" i="57"/>
  <c r="K40" i="57"/>
  <c r="M40" i="57"/>
  <c r="F39" i="57"/>
  <c r="H39" i="57"/>
  <c r="K39" i="57"/>
  <c r="M39" i="57"/>
  <c r="D38" i="57"/>
  <c r="F38" i="57"/>
  <c r="H38" i="57"/>
  <c r="K38" i="57"/>
  <c r="M38" i="57"/>
  <c r="D37" i="57"/>
  <c r="K37" i="57"/>
  <c r="M37" i="57"/>
  <c r="F37" i="57"/>
  <c r="D36" i="57"/>
  <c r="F36" i="57"/>
  <c r="H36" i="57"/>
  <c r="K36" i="57"/>
  <c r="M36" i="57"/>
  <c r="F35" i="57"/>
  <c r="H35" i="57"/>
  <c r="K35" i="57"/>
  <c r="M35" i="57"/>
  <c r="F34" i="57"/>
  <c r="F33" i="57"/>
  <c r="F32" i="57"/>
  <c r="D31" i="57"/>
  <c r="F31" i="57"/>
  <c r="H31" i="57"/>
  <c r="K31" i="57"/>
  <c r="L31" i="57"/>
  <c r="D30" i="57"/>
  <c r="F30" i="57"/>
  <c r="H30" i="57"/>
  <c r="K30" i="57"/>
  <c r="M30" i="57"/>
  <c r="D29" i="57"/>
  <c r="F29" i="57"/>
  <c r="H29" i="57"/>
  <c r="K29" i="57"/>
  <c r="M29" i="57"/>
  <c r="D28" i="57"/>
  <c r="F28" i="57"/>
  <c r="H28" i="57"/>
  <c r="K28" i="57"/>
  <c r="M28" i="57"/>
  <c r="D27" i="57"/>
  <c r="F27" i="57"/>
  <c r="H27" i="57"/>
  <c r="K27" i="57"/>
  <c r="M27" i="57"/>
  <c r="D26" i="57"/>
  <c r="K26" i="57"/>
  <c r="M26" i="57"/>
  <c r="F26" i="57"/>
  <c r="D25" i="57"/>
  <c r="F25" i="57"/>
  <c r="H25" i="57"/>
  <c r="K25" i="57"/>
  <c r="M25" i="57"/>
  <c r="D24" i="57"/>
  <c r="F24" i="57"/>
  <c r="H24" i="57"/>
  <c r="K24" i="57"/>
  <c r="M24" i="57"/>
  <c r="D23" i="57"/>
  <c r="F23" i="57"/>
  <c r="H23" i="57"/>
  <c r="K23" i="57"/>
  <c r="M23" i="57"/>
  <c r="D22" i="57"/>
  <c r="F22" i="57"/>
  <c r="H22" i="57"/>
  <c r="K22" i="57"/>
  <c r="M22" i="57"/>
  <c r="D21" i="57"/>
  <c r="F21" i="57"/>
  <c r="H21" i="57"/>
  <c r="K21" i="57"/>
  <c r="M21" i="57"/>
  <c r="D20" i="57"/>
  <c r="F20" i="57"/>
  <c r="H20" i="57"/>
  <c r="K20" i="57"/>
  <c r="M20" i="57"/>
  <c r="D19" i="57"/>
  <c r="F19" i="57"/>
  <c r="H19" i="57"/>
  <c r="K19" i="57"/>
  <c r="M19" i="57"/>
  <c r="D18" i="57"/>
  <c r="F18" i="57"/>
  <c r="H18" i="57"/>
  <c r="K18" i="57"/>
  <c r="M18" i="57"/>
  <c r="D17" i="57"/>
  <c r="F17" i="57"/>
  <c r="H17" i="57"/>
  <c r="K17" i="57"/>
  <c r="M17" i="57"/>
  <c r="D16" i="57"/>
  <c r="F16" i="57"/>
  <c r="H16" i="57"/>
  <c r="K16" i="57"/>
  <c r="M16" i="57"/>
  <c r="D15" i="57"/>
  <c r="F15" i="57"/>
  <c r="H15" i="57"/>
  <c r="K15" i="57"/>
  <c r="M15" i="57"/>
  <c r="D14" i="57"/>
  <c r="F14" i="57"/>
  <c r="H14" i="57"/>
  <c r="K14" i="57"/>
  <c r="M14" i="57"/>
  <c r="D13" i="57"/>
  <c r="F13" i="57"/>
  <c r="H13" i="57"/>
  <c r="K13" i="57"/>
  <c r="M13" i="57"/>
  <c r="D12" i="57"/>
  <c r="F12" i="57"/>
  <c r="H12" i="57"/>
  <c r="K12" i="57"/>
  <c r="L12" i="57"/>
  <c r="D11" i="57"/>
  <c r="F11" i="57"/>
  <c r="H11" i="57"/>
  <c r="K11" i="57"/>
  <c r="M11" i="57"/>
  <c r="K10" i="57"/>
  <c r="L10" i="57"/>
  <c r="D9" i="57"/>
  <c r="F9" i="57"/>
  <c r="H9" i="57"/>
  <c r="K9" i="57"/>
  <c r="M9" i="57"/>
  <c r="D8" i="57"/>
  <c r="F8" i="57"/>
  <c r="H8" i="57"/>
  <c r="K8" i="57"/>
  <c r="M8" i="57"/>
  <c r="M7" i="57"/>
  <c r="L7" i="57"/>
  <c r="K7" i="57"/>
  <c r="J7" i="57"/>
  <c r="I7" i="57"/>
  <c r="H7" i="57"/>
  <c r="G7" i="57"/>
  <c r="F7" i="57"/>
  <c r="E7" i="57"/>
  <c r="D7" i="57"/>
  <c r="C7" i="57"/>
  <c r="H80" i="56"/>
  <c r="I80" i="56"/>
  <c r="K80" i="56"/>
  <c r="N80" i="56"/>
  <c r="P80" i="56"/>
  <c r="D79" i="56"/>
  <c r="E79" i="56"/>
  <c r="F79" i="56"/>
  <c r="H79" i="56"/>
  <c r="I79" i="56"/>
  <c r="K79" i="56"/>
  <c r="N79" i="56"/>
  <c r="P79" i="56"/>
  <c r="D78" i="56"/>
  <c r="E78" i="56"/>
  <c r="F78" i="56"/>
  <c r="H78" i="56"/>
  <c r="I78" i="56"/>
  <c r="K78" i="56"/>
  <c r="N78" i="56"/>
  <c r="P78" i="56"/>
  <c r="H77" i="56"/>
  <c r="I77" i="56"/>
  <c r="K77" i="56"/>
  <c r="N77" i="56"/>
  <c r="P77" i="56"/>
  <c r="D76" i="56"/>
  <c r="E76" i="56"/>
  <c r="F76" i="56"/>
  <c r="H76" i="56"/>
  <c r="I76" i="56"/>
  <c r="K76" i="56"/>
  <c r="N76" i="56"/>
  <c r="P76" i="56"/>
  <c r="D75" i="56"/>
  <c r="E75" i="56"/>
  <c r="F75" i="56"/>
  <c r="H75" i="56"/>
  <c r="I75" i="56"/>
  <c r="K75" i="56"/>
  <c r="N75" i="56"/>
  <c r="P75" i="56"/>
  <c r="D74" i="56"/>
  <c r="E74" i="56"/>
  <c r="F74" i="56"/>
  <c r="H74" i="56"/>
  <c r="I74" i="56"/>
  <c r="K74" i="56"/>
  <c r="N74" i="56"/>
  <c r="P74" i="56"/>
  <c r="D73" i="56"/>
  <c r="E73" i="56"/>
  <c r="F73" i="56"/>
  <c r="H73" i="56"/>
  <c r="I73" i="56"/>
  <c r="K73" i="56"/>
  <c r="N73" i="56"/>
  <c r="P73" i="56"/>
  <c r="D72" i="56"/>
  <c r="E72" i="56"/>
  <c r="F72" i="56"/>
  <c r="H72" i="56"/>
  <c r="I72" i="56"/>
  <c r="K72" i="56"/>
  <c r="N72" i="56"/>
  <c r="P72" i="56"/>
  <c r="D71" i="56"/>
  <c r="E71" i="56"/>
  <c r="F71" i="56"/>
  <c r="H71" i="56"/>
  <c r="I71" i="56"/>
  <c r="K71" i="56"/>
  <c r="N71" i="56"/>
  <c r="P71" i="56"/>
  <c r="D70" i="56"/>
  <c r="E70" i="56"/>
  <c r="F70" i="56"/>
  <c r="H70" i="56"/>
  <c r="I70" i="56"/>
  <c r="K70" i="56"/>
  <c r="N70" i="56"/>
  <c r="P70" i="56"/>
  <c r="D69" i="56"/>
  <c r="E69" i="56"/>
  <c r="F69" i="56"/>
  <c r="H69" i="56"/>
  <c r="I69" i="56"/>
  <c r="K69" i="56"/>
  <c r="N69" i="56"/>
  <c r="P69" i="56"/>
  <c r="D68" i="56"/>
  <c r="E68" i="56"/>
  <c r="F68" i="56"/>
  <c r="H68" i="56"/>
  <c r="I68" i="56"/>
  <c r="K68" i="56"/>
  <c r="N68" i="56"/>
  <c r="P68" i="56"/>
  <c r="H67" i="56"/>
  <c r="I67" i="56"/>
  <c r="K67" i="56"/>
  <c r="N67" i="56"/>
  <c r="P67" i="56"/>
  <c r="H66" i="56"/>
  <c r="I66" i="56"/>
  <c r="K66" i="56"/>
  <c r="N66" i="56"/>
  <c r="P66" i="56"/>
  <c r="D65" i="56"/>
  <c r="E65" i="56"/>
  <c r="F65" i="56"/>
  <c r="H65" i="56"/>
  <c r="I65" i="56"/>
  <c r="K65" i="56"/>
  <c r="N65" i="56"/>
  <c r="P65" i="56"/>
  <c r="D64" i="56"/>
  <c r="E64" i="56"/>
  <c r="F64" i="56"/>
  <c r="H64" i="56"/>
  <c r="I64" i="56"/>
  <c r="K64" i="56"/>
  <c r="N64" i="56"/>
  <c r="P64" i="56"/>
  <c r="D63" i="56"/>
  <c r="E63" i="56"/>
  <c r="F63" i="56"/>
  <c r="H63" i="56"/>
  <c r="I63" i="56"/>
  <c r="K63" i="56"/>
  <c r="N63" i="56"/>
  <c r="P63" i="56"/>
  <c r="D62" i="56"/>
  <c r="E62" i="56"/>
  <c r="F62" i="56"/>
  <c r="H62" i="56"/>
  <c r="I62" i="56"/>
  <c r="K62" i="56"/>
  <c r="N62" i="56"/>
  <c r="P62" i="56"/>
  <c r="D61" i="56"/>
  <c r="E61" i="56"/>
  <c r="F61" i="56"/>
  <c r="H61" i="56"/>
  <c r="I61" i="56"/>
  <c r="K61" i="56"/>
  <c r="N61" i="56"/>
  <c r="P61" i="56"/>
  <c r="D60" i="56"/>
  <c r="E60" i="56"/>
  <c r="F60" i="56"/>
  <c r="H60" i="56"/>
  <c r="I60" i="56"/>
  <c r="K60" i="56"/>
  <c r="N60" i="56"/>
  <c r="P60" i="56"/>
  <c r="D59" i="56"/>
  <c r="E59" i="56"/>
  <c r="F59" i="56"/>
  <c r="H59" i="56"/>
  <c r="I59" i="56"/>
  <c r="K59" i="56"/>
  <c r="N59" i="56"/>
  <c r="P59" i="56"/>
  <c r="D58" i="56"/>
  <c r="E58" i="56"/>
  <c r="F58" i="56"/>
  <c r="H58" i="56"/>
  <c r="I58" i="56"/>
  <c r="K58" i="56"/>
  <c r="N58" i="56"/>
  <c r="P58" i="56"/>
  <c r="D57" i="56"/>
  <c r="E57" i="56"/>
  <c r="F57" i="56"/>
  <c r="H57" i="56"/>
  <c r="I57" i="56"/>
  <c r="K57" i="56"/>
  <c r="N57" i="56"/>
  <c r="P57" i="56"/>
  <c r="D56" i="56"/>
  <c r="E56" i="56"/>
  <c r="F56" i="56"/>
  <c r="N56" i="56"/>
  <c r="P56" i="56"/>
  <c r="I56" i="56"/>
  <c r="H56" i="56"/>
  <c r="D55" i="56"/>
  <c r="E55" i="56"/>
  <c r="F55" i="56"/>
  <c r="H55" i="56"/>
  <c r="I55" i="56"/>
  <c r="K55" i="56"/>
  <c r="N55" i="56"/>
  <c r="P55" i="56"/>
  <c r="D54" i="56"/>
  <c r="E54" i="56"/>
  <c r="F54" i="56"/>
  <c r="H54" i="56"/>
  <c r="I54" i="56"/>
  <c r="K54" i="56"/>
  <c r="N54" i="56"/>
  <c r="P54" i="56"/>
  <c r="D53" i="56"/>
  <c r="E53" i="56"/>
  <c r="F53" i="56"/>
  <c r="H53" i="56"/>
  <c r="I53" i="56"/>
  <c r="K53" i="56"/>
  <c r="N53" i="56"/>
  <c r="P53" i="56"/>
  <c r="D52" i="56"/>
  <c r="E52" i="56"/>
  <c r="F52" i="56"/>
  <c r="H52" i="56"/>
  <c r="I52" i="56"/>
  <c r="K52" i="56"/>
  <c r="N52" i="56"/>
  <c r="P52" i="56"/>
  <c r="D51" i="56"/>
  <c r="E51" i="56"/>
  <c r="F51" i="56"/>
  <c r="H51" i="56"/>
  <c r="I51" i="56"/>
  <c r="K51" i="56"/>
  <c r="N51" i="56"/>
  <c r="P51" i="56"/>
  <c r="N50" i="56"/>
  <c r="I49" i="56"/>
  <c r="H49" i="56"/>
  <c r="P48" i="56"/>
  <c r="O48" i="56"/>
  <c r="N48" i="56"/>
  <c r="M48" i="56"/>
  <c r="L48" i="56"/>
  <c r="K48" i="56"/>
  <c r="J48" i="56"/>
  <c r="I48" i="56"/>
  <c r="H48" i="56"/>
  <c r="G48" i="56"/>
  <c r="F48" i="56"/>
  <c r="E48" i="56"/>
  <c r="D48" i="56"/>
  <c r="C48" i="56"/>
  <c r="H47" i="56"/>
  <c r="I47" i="56"/>
  <c r="K47" i="56"/>
  <c r="N47" i="56"/>
  <c r="P47" i="56"/>
  <c r="D46" i="56"/>
  <c r="E46" i="56"/>
  <c r="F46" i="56"/>
  <c r="H46" i="56"/>
  <c r="I46" i="56"/>
  <c r="K46" i="56"/>
  <c r="N46" i="56"/>
  <c r="P46" i="56"/>
  <c r="D45" i="56"/>
  <c r="E45" i="56"/>
  <c r="F45" i="56"/>
  <c r="H45" i="56"/>
  <c r="I45" i="56"/>
  <c r="K45" i="56"/>
  <c r="N45" i="56"/>
  <c r="P45" i="56"/>
  <c r="D44" i="56"/>
  <c r="E44" i="56"/>
  <c r="F44" i="56"/>
  <c r="H44" i="56"/>
  <c r="I44" i="56"/>
  <c r="K44" i="56"/>
  <c r="N44" i="56"/>
  <c r="P44" i="56"/>
  <c r="D43" i="56"/>
  <c r="E43" i="56"/>
  <c r="F43" i="56"/>
  <c r="H43" i="56"/>
  <c r="I43" i="56"/>
  <c r="K43" i="56"/>
  <c r="N43" i="56"/>
  <c r="P43" i="56"/>
  <c r="D42" i="56"/>
  <c r="E42" i="56"/>
  <c r="F42" i="56"/>
  <c r="H42" i="56"/>
  <c r="I42" i="56"/>
  <c r="K42" i="56"/>
  <c r="N42" i="56"/>
  <c r="P42" i="56"/>
  <c r="D41" i="56"/>
  <c r="E41" i="56"/>
  <c r="F41" i="56"/>
  <c r="H41" i="56"/>
  <c r="I41" i="56"/>
  <c r="K41" i="56"/>
  <c r="N41" i="56"/>
  <c r="P41" i="56"/>
  <c r="H40" i="56"/>
  <c r="I40" i="56"/>
  <c r="K40" i="56"/>
  <c r="N40" i="56"/>
  <c r="P40" i="56"/>
  <c r="D39" i="56"/>
  <c r="E39" i="56"/>
  <c r="F39" i="56"/>
  <c r="H39" i="56"/>
  <c r="I39" i="56"/>
  <c r="K39" i="56"/>
  <c r="N39" i="56"/>
  <c r="P39" i="56"/>
  <c r="D38" i="56"/>
  <c r="E38" i="56"/>
  <c r="F38" i="56"/>
  <c r="H38" i="56"/>
  <c r="I38" i="56"/>
  <c r="K38" i="56"/>
  <c r="N38" i="56"/>
  <c r="P38" i="56"/>
  <c r="D37" i="56"/>
  <c r="E37" i="56"/>
  <c r="F37" i="56"/>
  <c r="H37" i="56"/>
  <c r="I37" i="56"/>
  <c r="K37" i="56"/>
  <c r="N37" i="56"/>
  <c r="P37" i="56"/>
  <c r="D36" i="56"/>
  <c r="E36" i="56"/>
  <c r="F36" i="56"/>
  <c r="H36" i="56"/>
  <c r="I36" i="56"/>
  <c r="K36" i="56"/>
  <c r="N36" i="56"/>
  <c r="P36" i="56"/>
  <c r="D35" i="56"/>
  <c r="E35" i="56"/>
  <c r="F35" i="56"/>
  <c r="H35" i="56"/>
  <c r="I35" i="56"/>
  <c r="K35" i="56"/>
  <c r="N35" i="56"/>
  <c r="P35" i="56"/>
  <c r="D34" i="56"/>
  <c r="E34" i="56"/>
  <c r="F34" i="56"/>
  <c r="H34" i="56"/>
  <c r="I34" i="56"/>
  <c r="K34" i="56"/>
  <c r="N34" i="56"/>
  <c r="P34" i="56"/>
  <c r="D33" i="56"/>
  <c r="E33" i="56"/>
  <c r="F33" i="56"/>
  <c r="H33" i="56"/>
  <c r="I33" i="56"/>
  <c r="K33" i="56"/>
  <c r="N33" i="56"/>
  <c r="P33" i="56"/>
  <c r="D32" i="56"/>
  <c r="E32" i="56"/>
  <c r="F32" i="56"/>
  <c r="H32" i="56"/>
  <c r="I32" i="56"/>
  <c r="K32" i="56"/>
  <c r="N32" i="56"/>
  <c r="P32" i="56"/>
  <c r="D31" i="56"/>
  <c r="E31" i="56"/>
  <c r="F31" i="56"/>
  <c r="H31" i="56"/>
  <c r="I31" i="56"/>
  <c r="K31" i="56"/>
  <c r="N31" i="56"/>
  <c r="P31" i="56"/>
  <c r="D30" i="56"/>
  <c r="E30" i="56"/>
  <c r="F30" i="56"/>
  <c r="H30" i="56"/>
  <c r="I30" i="56"/>
  <c r="K30" i="56"/>
  <c r="N30" i="56"/>
  <c r="P30" i="56"/>
  <c r="D29" i="56"/>
  <c r="E29" i="56"/>
  <c r="F29" i="56"/>
  <c r="H29" i="56"/>
  <c r="I29" i="56"/>
  <c r="K29" i="56"/>
  <c r="N29" i="56"/>
  <c r="P29" i="56"/>
  <c r="D28" i="56"/>
  <c r="E28" i="56"/>
  <c r="F28" i="56"/>
  <c r="H28" i="56"/>
  <c r="I28" i="56"/>
  <c r="K28" i="56"/>
  <c r="N28" i="56"/>
  <c r="P28" i="56"/>
  <c r="D27" i="56"/>
  <c r="E27" i="56"/>
  <c r="F27" i="56"/>
  <c r="H27" i="56"/>
  <c r="I27" i="56"/>
  <c r="K27" i="56"/>
  <c r="N27" i="56"/>
  <c r="P27" i="56"/>
  <c r="D26" i="56"/>
  <c r="E26" i="56"/>
  <c r="F26" i="56"/>
  <c r="H26" i="56"/>
  <c r="I26" i="56"/>
  <c r="K26" i="56"/>
  <c r="N26" i="56"/>
  <c r="P26" i="56"/>
  <c r="D25" i="56"/>
  <c r="E25" i="56"/>
  <c r="F25" i="56"/>
  <c r="H25" i="56"/>
  <c r="I25" i="56"/>
  <c r="K25" i="56"/>
  <c r="N25" i="56"/>
  <c r="P25" i="56"/>
  <c r="D24" i="56"/>
  <c r="E24" i="56"/>
  <c r="F24" i="56"/>
  <c r="H24" i="56"/>
  <c r="I24" i="56"/>
  <c r="K24" i="56"/>
  <c r="N24" i="56"/>
  <c r="P24" i="56"/>
  <c r="D23" i="56"/>
  <c r="E23" i="56"/>
  <c r="F23" i="56"/>
  <c r="H23" i="56"/>
  <c r="I23" i="56"/>
  <c r="K23" i="56"/>
  <c r="N23" i="56"/>
  <c r="P23" i="56"/>
  <c r="D22" i="56"/>
  <c r="E22" i="56"/>
  <c r="F22" i="56"/>
  <c r="H22" i="56"/>
  <c r="I22" i="56"/>
  <c r="K22" i="56"/>
  <c r="N22" i="56"/>
  <c r="P22" i="56"/>
  <c r="D21" i="56"/>
  <c r="E21" i="56"/>
  <c r="F21" i="56"/>
  <c r="H21" i="56"/>
  <c r="I21" i="56"/>
  <c r="K21" i="56"/>
  <c r="N21" i="56"/>
  <c r="P21" i="56"/>
  <c r="D20" i="56"/>
  <c r="E20" i="56"/>
  <c r="F20" i="56"/>
  <c r="H20" i="56"/>
  <c r="I20" i="56"/>
  <c r="K20" i="56"/>
  <c r="N20" i="56"/>
  <c r="P20" i="56"/>
  <c r="H19" i="56"/>
  <c r="I19" i="56"/>
  <c r="K19" i="56"/>
  <c r="N19" i="56"/>
  <c r="P19" i="56"/>
  <c r="D18" i="56"/>
  <c r="E18" i="56"/>
  <c r="F18" i="56"/>
  <c r="H18" i="56"/>
  <c r="I18" i="56"/>
  <c r="K18" i="56"/>
  <c r="N18" i="56"/>
  <c r="P18" i="56"/>
  <c r="D17" i="56"/>
  <c r="E17" i="56"/>
  <c r="F17" i="56"/>
  <c r="H17" i="56"/>
  <c r="I17" i="56"/>
  <c r="K17" i="56"/>
  <c r="N17" i="56"/>
  <c r="P17" i="56"/>
  <c r="D16" i="56"/>
  <c r="E16" i="56"/>
  <c r="F16" i="56"/>
  <c r="H16" i="56"/>
  <c r="I16" i="56"/>
  <c r="K16" i="56"/>
  <c r="N16" i="56"/>
  <c r="P16" i="56"/>
  <c r="D15" i="56"/>
  <c r="E15" i="56"/>
  <c r="F15" i="56"/>
  <c r="H15" i="56"/>
  <c r="I15" i="56"/>
  <c r="K15" i="56"/>
  <c r="N15" i="56"/>
  <c r="P15" i="56"/>
  <c r="L14" i="56"/>
  <c r="N14" i="56"/>
  <c r="O14" i="56"/>
  <c r="D13" i="56"/>
  <c r="E13" i="56"/>
  <c r="F13" i="56"/>
  <c r="H13" i="56"/>
  <c r="I13" i="56"/>
  <c r="K13" i="56"/>
  <c r="N13" i="56"/>
  <c r="P13" i="56"/>
  <c r="I12" i="56"/>
  <c r="H12" i="56"/>
  <c r="P11" i="56"/>
  <c r="O11" i="56"/>
  <c r="N11" i="56"/>
  <c r="M11" i="56"/>
  <c r="L11" i="56"/>
  <c r="K11" i="56"/>
  <c r="J11" i="56"/>
  <c r="I11" i="56"/>
  <c r="H11" i="56"/>
  <c r="G11" i="56"/>
  <c r="F11" i="56"/>
  <c r="E11" i="56"/>
  <c r="D11" i="56"/>
  <c r="C11" i="56"/>
  <c r="D10" i="56"/>
  <c r="E10" i="56"/>
  <c r="F10" i="56"/>
  <c r="H10" i="56"/>
  <c r="I10" i="56"/>
  <c r="K10" i="56"/>
  <c r="N10" i="56"/>
  <c r="P10" i="56"/>
  <c r="D9" i="56"/>
  <c r="E9" i="56"/>
  <c r="F9" i="56"/>
  <c r="H9" i="56"/>
  <c r="I9" i="56"/>
  <c r="K9" i="56"/>
  <c r="N9" i="56"/>
  <c r="P9" i="56"/>
  <c r="P8" i="56"/>
  <c r="N8" i="56"/>
  <c r="K8" i="56"/>
  <c r="J8" i="56"/>
  <c r="I8" i="56"/>
  <c r="H8" i="56"/>
  <c r="G8" i="56"/>
  <c r="F8" i="56"/>
  <c r="E8" i="56"/>
  <c r="D8" i="56"/>
  <c r="C8" i="56"/>
  <c r="P7" i="56"/>
  <c r="O7" i="56"/>
  <c r="N7" i="56"/>
  <c r="M7" i="56"/>
  <c r="L7" i="56"/>
  <c r="K7" i="56"/>
  <c r="J7" i="56"/>
  <c r="I7" i="56"/>
  <c r="H7" i="56"/>
  <c r="G7" i="56"/>
  <c r="F7" i="56"/>
  <c r="E7" i="56"/>
  <c r="D7" i="56"/>
  <c r="C7" i="56"/>
  <c r="V8" i="54" l="1"/>
  <c r="AJ10" i="53"/>
  <c r="AJ9" i="53" s="1"/>
  <c r="AJ8" i="53" s="1"/>
  <c r="AH9" i="53"/>
  <c r="AH8" i="53" s="1"/>
  <c r="AF9" i="53"/>
  <c r="AF8" i="53" s="1"/>
  <c r="V10" i="52"/>
  <c r="W8" i="52" s="1"/>
  <c r="W7" i="52" s="1"/>
  <c r="V14" i="52"/>
  <c r="T9" i="52"/>
  <c r="T8" i="52" s="1"/>
  <c r="T7" i="52" s="1"/>
  <c r="R8" i="52"/>
  <c r="R7" i="52" s="1"/>
  <c r="S9" i="62"/>
  <c r="S8" i="62" s="1"/>
  <c r="S7" i="62" s="1"/>
  <c r="Q8" i="62"/>
  <c r="Q7" i="62" s="1"/>
  <c r="K13" i="50"/>
  <c r="K7" i="50" s="1"/>
  <c r="J7" i="50"/>
  <c r="M13" i="50"/>
  <c r="O13" i="50" s="1"/>
  <c r="AB13" i="50" s="1"/>
  <c r="AB7" i="50" s="1"/>
  <c r="L7" i="50"/>
  <c r="M14" i="50"/>
  <c r="O14" i="50" s="1"/>
  <c r="M15" i="50"/>
  <c r="M16" i="50"/>
  <c r="O16" i="50" s="1"/>
  <c r="AC16" i="50" s="1"/>
  <c r="M18" i="50"/>
  <c r="O18" i="50" s="1"/>
  <c r="AC18" i="50" s="1"/>
  <c r="S9" i="50"/>
  <c r="S8" i="50" s="1"/>
  <c r="S7" i="50" s="1"/>
  <c r="Q8" i="50"/>
  <c r="Q7" i="50" s="1"/>
  <c r="O8" i="50"/>
  <c r="M8" i="59"/>
  <c r="V12" i="52"/>
  <c r="V13" i="52"/>
  <c r="J8" i="59"/>
  <c r="V11" i="52"/>
  <c r="E8" i="59"/>
  <c r="G8" i="59" s="1"/>
  <c r="X22" i="54"/>
  <c r="X20" i="54"/>
  <c r="X18" i="54"/>
  <c r="X16" i="54"/>
  <c r="X14" i="54"/>
  <c r="W8" i="54"/>
  <c r="X9" i="54"/>
  <c r="X23" i="54"/>
  <c r="X21" i="54"/>
  <c r="X19" i="54"/>
  <c r="X15" i="54"/>
  <c r="X13" i="54"/>
  <c r="Y8" i="54" l="1"/>
  <c r="Y7" i="54" s="1"/>
  <c r="AL9" i="53"/>
  <c r="AL8" i="53" s="1"/>
  <c r="V8" i="52"/>
  <c r="V7" i="52" s="1"/>
  <c r="AA8" i="62"/>
  <c r="AA7" i="62" s="1"/>
  <c r="O15" i="50"/>
  <c r="M7" i="50"/>
  <c r="AA8" i="50"/>
  <c r="X8" i="54"/>
  <c r="AA7" i="50" l="1"/>
  <c r="O7"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14" authorId="0" shapeId="0" xr:uid="{00000000-0006-0000-0200-000001000000}">
      <text>
        <r>
          <rPr>
            <b/>
            <sz val="9"/>
            <rFont val="宋体"/>
            <family val="3"/>
            <charset val="134"/>
          </rPr>
          <t xml:space="preserve">user:
</t>
        </r>
        <r>
          <rPr>
            <sz val="9"/>
            <rFont val="宋体"/>
            <family val="3"/>
            <charset val="134"/>
          </rPr>
          <t>粤财教[2018]30号中16-17学年清算资金已下达0.72万元应为抵扣金额。</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G20" authorId="0" shapeId="0" xr:uid="{4FB2FCEB-25A3-416B-BC8C-1B95F4EE5F7F}">
      <text>
        <r>
          <rPr>
            <sz val="12"/>
            <color indexed="81"/>
            <rFont val="宋体"/>
            <family val="3"/>
            <charset val="134"/>
          </rPr>
          <t xml:space="preserve">
应为-2但省无抵扣市同步也不抵扣</t>
        </r>
      </text>
    </comment>
  </commentList>
</comments>
</file>

<file path=xl/sharedStrings.xml><?xml version="1.0" encoding="utf-8"?>
<sst xmlns="http://schemas.openxmlformats.org/spreadsheetml/2006/main" count="833" uniqueCount="424">
  <si>
    <t>大专（免学费和生活费，户籍地部分）</t>
  </si>
  <si>
    <t>大专（免学费和生活费，市属高校部分）</t>
  </si>
  <si>
    <t>单位：人、万元</t>
  </si>
  <si>
    <t>序号</t>
  </si>
  <si>
    <t>地区</t>
  </si>
  <si>
    <t>本次实际下达资金</t>
  </si>
  <si>
    <t>待以后年度收回</t>
  </si>
  <si>
    <t>核定下达</t>
  </si>
  <si>
    <t>汕头市</t>
  </si>
  <si>
    <t>汕头市市辖区</t>
  </si>
  <si>
    <t>金平区</t>
  </si>
  <si>
    <t>龙湖区</t>
  </si>
  <si>
    <t>澄海区</t>
  </si>
  <si>
    <t>濠江区</t>
  </si>
  <si>
    <t>潮阳区</t>
  </si>
  <si>
    <t>潮南区</t>
  </si>
  <si>
    <t>南澳县</t>
  </si>
  <si>
    <t>附件2</t>
  </si>
  <si>
    <t>2016-2017学年和2017-2018学年全日制专科建档立卡学生免学费和生活费补助清算资金安排表（高校部分）</t>
  </si>
  <si>
    <t>高校名称</t>
  </si>
  <si>
    <t>2016-2017学年补助资金清算</t>
  </si>
  <si>
    <t>2017-2018学年补助资金清算</t>
  </si>
  <si>
    <t>应抵扣金额(粤财教[2018]30号)</t>
  </si>
  <si>
    <t>应抵扣金额(粤财教[2017]342号)</t>
  </si>
  <si>
    <t>本次应安排补助资金合计</t>
  </si>
  <si>
    <t>2016-2017学年漏报建档立卡专科生人数</t>
  </si>
  <si>
    <t>应免学费金额</t>
  </si>
  <si>
    <t>应补助生活费金额</t>
  </si>
  <si>
    <t>本次安排免学费和生活费补助金额</t>
  </si>
  <si>
    <t>2018年春季学期建档立卡专科生人数</t>
  </si>
  <si>
    <t>已下达金额(粤财教[2016]376号、[2018]30号)</t>
  </si>
  <si>
    <t>C</t>
  </si>
  <si>
    <t>D=C*0.5</t>
  </si>
  <si>
    <t>E=C*0.7</t>
  </si>
  <si>
    <t>F=D+E</t>
  </si>
  <si>
    <t>G</t>
  </si>
  <si>
    <t>H=G*0.5</t>
  </si>
  <si>
    <t>I=G*0.7</t>
  </si>
  <si>
    <t>J</t>
  </si>
  <si>
    <t>K=H+I-J</t>
  </si>
  <si>
    <t>L</t>
  </si>
  <si>
    <t>M</t>
  </si>
  <si>
    <t>N=F+K+L+M</t>
  </si>
  <si>
    <t>O</t>
  </si>
  <si>
    <t>P</t>
  </si>
  <si>
    <t>全省合计</t>
  </si>
  <si>
    <t>部委属学校小计</t>
  </si>
  <si>
    <t>广州民航职业技术学院</t>
  </si>
  <si>
    <t>广东农工商职业技术学院</t>
  </si>
  <si>
    <t>省属学校小计</t>
  </si>
  <si>
    <t>南方医科大学</t>
  </si>
  <si>
    <t>广州中医药大学</t>
  </si>
  <si>
    <t>广东海洋大学</t>
  </si>
  <si>
    <t>广东技术师范学院</t>
  </si>
  <si>
    <t>岭南师范学院</t>
  </si>
  <si>
    <t>韩山师范学院</t>
  </si>
  <si>
    <t>广东石油化工学院</t>
  </si>
  <si>
    <t>广州航海学院</t>
  </si>
  <si>
    <t>韶关学院</t>
  </si>
  <si>
    <t>嘉应学院</t>
  </si>
  <si>
    <t>肇庆学院</t>
  </si>
  <si>
    <t>广东轻工职业技术学院</t>
  </si>
  <si>
    <t>广东省外语艺术职业学院</t>
  </si>
  <si>
    <t>广东机电职业技术学院</t>
  </si>
  <si>
    <t>广东工贸职业技术学院</t>
  </si>
  <si>
    <t>广东交通职业技术学院</t>
  </si>
  <si>
    <t>广东建设职业技术学院</t>
  </si>
  <si>
    <t>广东职业技术学院</t>
  </si>
  <si>
    <t>广东科学技术职业学院</t>
  </si>
  <si>
    <t>广东理工职业学院</t>
  </si>
  <si>
    <t>广东科贸职业学院</t>
  </si>
  <si>
    <t>广东工程职业技术学院</t>
  </si>
  <si>
    <t>广东松山职业技术学院</t>
  </si>
  <si>
    <t>广东水利电力职业技术学院</t>
  </si>
  <si>
    <t>广东司法警官职业学院</t>
  </si>
  <si>
    <t>广东女子职业技术学院</t>
  </si>
  <si>
    <t>广东邮电职业技术学院</t>
  </si>
  <si>
    <t>广东行政职业学院</t>
  </si>
  <si>
    <t>广东体育职业技术学院</t>
  </si>
  <si>
    <t>广东食品药品职业学院</t>
  </si>
  <si>
    <t>广东文艺职业学院</t>
  </si>
  <si>
    <t>广东环境保护工程职业学院</t>
  </si>
  <si>
    <t>广东舞蹈戏剧职业学院</t>
  </si>
  <si>
    <t>广东青年职业学院</t>
  </si>
  <si>
    <t>广东生态工程职业学院</t>
  </si>
  <si>
    <t>广东南华工商职业学院</t>
  </si>
  <si>
    <t>民办高校（含独立学院）</t>
  </si>
  <si>
    <t>广东白云学院</t>
  </si>
  <si>
    <t>广东科技学院</t>
  </si>
  <si>
    <t>广州工商学院</t>
  </si>
  <si>
    <t>广东理工学院</t>
  </si>
  <si>
    <t>广东东软学院</t>
  </si>
  <si>
    <t>私立华联学院</t>
  </si>
  <si>
    <t>潮汕职业技术学院</t>
  </si>
  <si>
    <t>广东新安职业技术学院</t>
  </si>
  <si>
    <t>广东亚视演艺职业学院</t>
  </si>
  <si>
    <t>广东岭南职业技术学院</t>
  </si>
  <si>
    <t>广州康大职业技术学院</t>
  </si>
  <si>
    <t>珠海艺术职业学院</t>
  </si>
  <si>
    <t>广州涉外经济职业技术学院</t>
  </si>
  <si>
    <t>广州南洋理工职业学院</t>
  </si>
  <si>
    <t>广州科技职业技术学院</t>
  </si>
  <si>
    <t>惠州经济职业技术学院</t>
  </si>
  <si>
    <t>广东工商职业学院</t>
  </si>
  <si>
    <t>广州现代信息工程职业技术学院</t>
  </si>
  <si>
    <t>广州华南商贸职业学院</t>
  </si>
  <si>
    <t>广州华立科技职业学院</t>
  </si>
  <si>
    <t>广州珠江职业技术学院</t>
  </si>
  <si>
    <t>广州松田职业学院</t>
  </si>
  <si>
    <t>广东文理职业学院</t>
  </si>
  <si>
    <t>广州城建职业学院</t>
  </si>
  <si>
    <t>广东南方职业学院</t>
  </si>
  <si>
    <t>广州华商职业学院</t>
  </si>
  <si>
    <t>广州华夏职业学院</t>
  </si>
  <si>
    <t>广州东华职业学院</t>
  </si>
  <si>
    <t>广东创新科技职业学院</t>
  </si>
  <si>
    <t>广东信息工程职业学院</t>
  </si>
  <si>
    <t>广东碧桂园职业学院</t>
  </si>
  <si>
    <t>广东酒店管理职业技术学院</t>
  </si>
  <si>
    <t>附件3</t>
  </si>
  <si>
    <t>2016-2017学年和2017-2018学年省属中职建档立卡学生生活费补助清算资金安排表</t>
  </si>
  <si>
    <t>学校名称</t>
  </si>
  <si>
    <t>2016-2017学年生活费补助资金清算</t>
  </si>
  <si>
    <t>2017-2018学年生活费补助资金清算</t>
  </si>
  <si>
    <t>2016-2017学年漏报建档立卡学生人数</t>
  </si>
  <si>
    <t>应安排生活费补助金额</t>
  </si>
  <si>
    <t>2018年春季学期建档立卡学生人数</t>
  </si>
  <si>
    <t>D=C*0.3</t>
  </si>
  <si>
    <t>E</t>
  </si>
  <si>
    <t>F=E*0.3</t>
  </si>
  <si>
    <t>H=F-G</t>
  </si>
  <si>
    <t>I</t>
  </si>
  <si>
    <t>K=D+H+I+J</t>
  </si>
  <si>
    <t>广东省农工商职业技术学校</t>
  </si>
  <si>
    <t>广东开放大学附属职业技术学校</t>
  </si>
  <si>
    <t>广东建设职业技术学院（中职部）</t>
  </si>
  <si>
    <t>广东省财经职业技术学校</t>
  </si>
  <si>
    <t>广东省财政职业技术学校</t>
  </si>
  <si>
    <t>广东省电子职业技术学校</t>
  </si>
  <si>
    <t>广东省对外贸易职业技术学校</t>
  </si>
  <si>
    <t>广东省工业贸易职业技术学校</t>
  </si>
  <si>
    <t>广东省海洋工程职业技术学校</t>
  </si>
  <si>
    <t>广东省华侨职业技术学校</t>
  </si>
  <si>
    <t>广东省环境保护职业技术学校</t>
  </si>
  <si>
    <t>广东省经济贸易职业技术学校</t>
  </si>
  <si>
    <t>广东省科技职业技术学校</t>
  </si>
  <si>
    <t>广东省理工职业技术学校</t>
  </si>
  <si>
    <t>广东省林业职业技术学校</t>
  </si>
  <si>
    <t>广东省旅游职业技术学校</t>
  </si>
  <si>
    <t>广东省贸易职业技术学校</t>
  </si>
  <si>
    <t>广东省民政职业技术学校</t>
  </si>
  <si>
    <t>广东省培英职业技术学校</t>
  </si>
  <si>
    <t>广东省轻工职业技术学校</t>
  </si>
  <si>
    <t>广东省商业职业技术学校</t>
  </si>
  <si>
    <t>广东省石油化工职业技术学校</t>
  </si>
  <si>
    <t>广东省食品药品职业技术学校</t>
  </si>
  <si>
    <t>广东省陶瓷职业技术学校</t>
  </si>
  <si>
    <t>广东粤剧学校</t>
  </si>
  <si>
    <t>广东舞蹈学校</t>
  </si>
  <si>
    <t>广东水利电力职业技术学院（中职部）</t>
  </si>
  <si>
    <t>广东司法警官职业学院中职部</t>
  </si>
  <si>
    <t>广州潜水学校</t>
  </si>
  <si>
    <t>广东华文航空艺术职业学校</t>
  </si>
  <si>
    <t>广东黄埔卫生职业技术学校</t>
  </si>
  <si>
    <t>广东省旅游商务职业技术学校</t>
  </si>
  <si>
    <t>广东省丝绸职业技术学校</t>
  </si>
  <si>
    <t>广东省电力工业职业技术学校</t>
  </si>
  <si>
    <t>附件4</t>
  </si>
  <si>
    <t>2017-2018学年省属高中建档立卡学生生活费补助清算资金安排表</t>
  </si>
  <si>
    <t>应补助免学费金额</t>
  </si>
  <si>
    <t>已下达金额(粤财教[2018]30号)</t>
  </si>
  <si>
    <t>E=C*0.25</t>
  </si>
  <si>
    <t>F</t>
  </si>
  <si>
    <t>G=D+E-F</t>
  </si>
  <si>
    <t>H=G</t>
  </si>
  <si>
    <t>广东实验中学</t>
  </si>
  <si>
    <t>D</t>
  </si>
  <si>
    <t>H</t>
  </si>
  <si>
    <t>J=C+D+E</t>
  </si>
  <si>
    <t>L=F+G+I</t>
  </si>
  <si>
    <t>N</t>
  </si>
  <si>
    <t>O=M-N</t>
  </si>
  <si>
    <t>R</t>
  </si>
  <si>
    <t>S=Q-R</t>
  </si>
  <si>
    <t>T</t>
  </si>
  <si>
    <t>U</t>
  </si>
  <si>
    <t>W</t>
  </si>
  <si>
    <t>X</t>
  </si>
  <si>
    <t>V</t>
  </si>
  <si>
    <t>K=C+D+E</t>
  </si>
  <si>
    <t>M=F+G+I</t>
  </si>
  <si>
    <t>P=N-O</t>
  </si>
  <si>
    <t>S</t>
  </si>
  <si>
    <t>T=R-S</t>
  </si>
  <si>
    <t>V=L+P+T+U</t>
  </si>
  <si>
    <t>K</t>
  </si>
  <si>
    <t>Q</t>
  </si>
  <si>
    <t>Y=C+D+E</t>
  </si>
  <si>
    <t>Z=F+G+H+I+J+K</t>
  </si>
  <si>
    <t>AB=M+N+O</t>
  </si>
  <si>
    <t>AC=R+S+T+V+W+X</t>
  </si>
  <si>
    <t>AE</t>
  </si>
  <si>
    <t>AF=AD-AE</t>
  </si>
  <si>
    <t>AI</t>
  </si>
  <si>
    <t>AJ=AH-AI</t>
  </si>
  <si>
    <t>AK</t>
  </si>
  <si>
    <t>AL=AA+AF+AJ+AK</t>
  </si>
  <si>
    <t>AM</t>
  </si>
  <si>
    <t>AN</t>
  </si>
  <si>
    <t>M=F+G+J</t>
  </si>
  <si>
    <t>F=C</t>
  </si>
  <si>
    <t>H=D</t>
  </si>
  <si>
    <t>K=I-J</t>
  </si>
  <si>
    <t>P=G+K+O</t>
  </si>
  <si>
    <t>汕头市金平区</t>
  </si>
  <si>
    <t>汕头市龙湖区</t>
  </si>
  <si>
    <t>汕头市澄海区</t>
  </si>
  <si>
    <t>汕头市濠江区</t>
  </si>
  <si>
    <t>汕头市潮阳区</t>
  </si>
  <si>
    <t>汕头市潮南区</t>
  </si>
  <si>
    <t>汕头市南澳县</t>
  </si>
  <si>
    <r>
      <t>2017-2018</t>
    </r>
    <r>
      <rPr>
        <sz val="10"/>
        <color theme="1"/>
        <rFont val="黑体"/>
        <family val="3"/>
        <charset val="134"/>
      </rPr>
      <t>学年生活费补助清算</t>
    </r>
  </si>
  <si>
    <r>
      <rPr>
        <sz val="10"/>
        <color theme="1"/>
        <rFont val="黑体"/>
        <family val="3"/>
        <charset val="134"/>
      </rPr>
      <t>本县学籍外县户籍</t>
    </r>
  </si>
  <si>
    <r>
      <rPr>
        <sz val="10"/>
        <color theme="1"/>
        <rFont val="黑体"/>
        <family val="3"/>
        <charset val="134"/>
      </rPr>
      <t>本县学籍本县户籍</t>
    </r>
  </si>
  <si>
    <r>
      <rPr>
        <sz val="10"/>
        <color theme="1"/>
        <rFont val="黑体"/>
        <family val="3"/>
        <charset val="134"/>
      </rPr>
      <t>本县户籍外省就读</t>
    </r>
  </si>
  <si>
    <r>
      <rPr>
        <sz val="10"/>
        <color theme="1"/>
        <rFont val="黑体"/>
        <family val="3"/>
        <charset val="134"/>
      </rPr>
      <t>本县学籍</t>
    </r>
    <r>
      <rPr>
        <sz val="10"/>
        <color theme="1"/>
        <rFont val="Times New Roman"/>
        <family val="1"/>
      </rPr>
      <t xml:space="preserve"> </t>
    </r>
    <r>
      <rPr>
        <sz val="10"/>
        <color theme="1"/>
        <rFont val="黑体"/>
        <family val="3"/>
        <charset val="134"/>
      </rPr>
      <t>本县户籍</t>
    </r>
  </si>
  <si>
    <r>
      <rPr>
        <sz val="10"/>
        <color theme="1"/>
        <rFont val="黑体"/>
        <family val="3"/>
        <charset val="134"/>
      </rPr>
      <t>本县户籍外县学籍</t>
    </r>
  </si>
  <si>
    <r>
      <rPr>
        <sz val="10"/>
        <color theme="1"/>
        <rFont val="黑体"/>
        <family val="3"/>
        <charset val="134"/>
      </rPr>
      <t>人数</t>
    </r>
  </si>
  <si>
    <r>
      <rPr>
        <sz val="10"/>
        <color theme="1"/>
        <rFont val="黑体"/>
        <family val="3"/>
        <charset val="134"/>
      </rPr>
      <t>金额</t>
    </r>
  </si>
  <si>
    <r>
      <rPr>
        <sz val="10"/>
        <color theme="1"/>
        <rFont val="黑体"/>
        <family val="3"/>
        <charset val="134"/>
      </rPr>
      <t>本次抵扣金额</t>
    </r>
  </si>
  <si>
    <r>
      <rPr>
        <sz val="10"/>
        <color theme="1"/>
        <rFont val="黑体"/>
        <family val="3"/>
        <charset val="134"/>
      </rPr>
      <t>本次实际下达资金</t>
    </r>
  </si>
  <si>
    <r>
      <rPr>
        <sz val="10"/>
        <color theme="1"/>
        <rFont val="黑体"/>
        <family val="3"/>
        <charset val="134"/>
      </rPr>
      <t>核定下达</t>
    </r>
  </si>
  <si>
    <r>
      <rPr>
        <sz val="10"/>
        <color theme="1"/>
        <rFont val="黑体"/>
        <family val="3"/>
        <charset val="134"/>
      </rPr>
      <t>本次应安排
生活费补助
资金合计</t>
    </r>
    <phoneticPr fontId="55" type="noConversion"/>
  </si>
  <si>
    <r>
      <rPr>
        <sz val="10"/>
        <color theme="1"/>
        <rFont val="黑体"/>
        <family val="3"/>
        <charset val="134"/>
      </rPr>
      <t>本次安排
资金</t>
    </r>
    <phoneticPr fontId="55" type="noConversion"/>
  </si>
  <si>
    <r>
      <rPr>
        <sz val="10"/>
        <color theme="1"/>
        <rFont val="黑体"/>
        <family val="3"/>
        <charset val="134"/>
      </rPr>
      <t>本次抵扣
金额</t>
    </r>
    <phoneticPr fontId="55" type="noConversion"/>
  </si>
  <si>
    <r>
      <rPr>
        <sz val="10"/>
        <color theme="1"/>
        <rFont val="黑体"/>
        <family val="3"/>
        <charset val="134"/>
      </rPr>
      <t>地区</t>
    </r>
  </si>
  <si>
    <r>
      <t>2018</t>
    </r>
    <r>
      <rPr>
        <sz val="10"/>
        <color theme="1"/>
        <rFont val="黑体"/>
        <family val="3"/>
        <charset val="134"/>
      </rPr>
      <t>年春季学期学生人数</t>
    </r>
  </si>
  <si>
    <t>汕头大学附属小学</t>
    <phoneticPr fontId="55" type="noConversion"/>
  </si>
  <si>
    <r>
      <t>汕头金山中学南区学校</t>
    </r>
    <r>
      <rPr>
        <sz val="16"/>
        <color indexed="8"/>
        <rFont val="Times New Roman"/>
        <family val="1"/>
      </rPr>
      <t/>
    </r>
    <phoneticPr fontId="66" type="noConversion"/>
  </si>
  <si>
    <t>汕头市广大实验学校</t>
    <phoneticPr fontId="66" type="noConversion"/>
  </si>
  <si>
    <r>
      <t>2016-2017</t>
    </r>
    <r>
      <rPr>
        <sz val="10"/>
        <color theme="1"/>
        <rFont val="黑体"/>
        <family val="3"/>
        <charset val="134"/>
      </rPr>
      <t>学年漏报
学生人数</t>
    </r>
    <phoneticPr fontId="55" type="noConversion"/>
  </si>
  <si>
    <r>
      <t>2016-2017</t>
    </r>
    <r>
      <rPr>
        <sz val="10"/>
        <color theme="1"/>
        <rFont val="黑体"/>
        <family val="3"/>
        <charset val="134"/>
      </rPr>
      <t>学年漏报
学生人数</t>
    </r>
    <phoneticPr fontId="55" type="noConversion"/>
  </si>
  <si>
    <r>
      <t>2016-2017</t>
    </r>
    <r>
      <rPr>
        <sz val="10"/>
        <color theme="1"/>
        <rFont val="黑体"/>
        <family val="3"/>
        <charset val="134"/>
      </rPr>
      <t>学年漏报
学生生活费补助</t>
    </r>
    <phoneticPr fontId="55" type="noConversion"/>
  </si>
  <si>
    <t>汕头市特殊教育学校</t>
    <phoneticPr fontId="66" type="noConversion"/>
  </si>
  <si>
    <r>
      <t>2017-2018</t>
    </r>
    <r>
      <rPr>
        <sz val="10"/>
        <color theme="1"/>
        <rFont val="黑体"/>
        <family val="3"/>
        <charset val="134"/>
      </rPr>
      <t>学年免学费补助清算</t>
    </r>
  </si>
  <si>
    <r>
      <rPr>
        <sz val="10"/>
        <color indexed="8"/>
        <rFont val="黑体"/>
        <family val="3"/>
        <charset val="134"/>
      </rPr>
      <t>建档立卡学生人数</t>
    </r>
  </si>
  <si>
    <r>
      <rPr>
        <sz val="10"/>
        <color theme="1"/>
        <rFont val="黑体"/>
        <family val="3"/>
        <charset val="134"/>
      </rPr>
      <t>非建档立卡人数</t>
    </r>
  </si>
  <si>
    <r>
      <rPr>
        <sz val="10"/>
        <color theme="1"/>
        <rFont val="黑体"/>
        <family val="3"/>
        <charset val="134"/>
      </rPr>
      <t>学生流动人数差</t>
    </r>
  </si>
  <si>
    <r>
      <rPr>
        <sz val="10"/>
        <color theme="1"/>
        <rFont val="黑体"/>
        <family val="3"/>
        <charset val="134"/>
      </rPr>
      <t>本县户籍就读省属</t>
    </r>
  </si>
  <si>
    <r>
      <rPr>
        <sz val="10"/>
        <color theme="1"/>
        <rFont val="黑体"/>
        <family val="3"/>
        <charset val="134"/>
      </rPr>
      <t>普通高中</t>
    </r>
    <r>
      <rPr>
        <sz val="10"/>
        <color theme="1"/>
        <rFont val="Times New Roman"/>
        <family val="1"/>
      </rPr>
      <t>2016-2017</t>
    </r>
    <r>
      <rPr>
        <sz val="10"/>
        <color theme="1"/>
        <rFont val="黑体"/>
        <family val="3"/>
        <charset val="134"/>
      </rPr>
      <t>学年漏报学生人数</t>
    </r>
  </si>
  <si>
    <r>
      <rPr>
        <sz val="10"/>
        <color theme="1"/>
        <rFont val="黑体"/>
        <family val="3"/>
        <charset val="134"/>
      </rPr>
      <t>普通高中</t>
    </r>
    <r>
      <rPr>
        <sz val="10"/>
        <color theme="1"/>
        <rFont val="Times New Roman"/>
        <family val="1"/>
      </rPr>
      <t>2018</t>
    </r>
    <r>
      <rPr>
        <sz val="10"/>
        <color theme="1"/>
        <rFont val="黑体"/>
        <family val="3"/>
        <charset val="134"/>
      </rPr>
      <t>年春季学期学生人数</t>
    </r>
  </si>
  <si>
    <t>序
号</t>
    <phoneticPr fontId="55" type="noConversion"/>
  </si>
  <si>
    <t>汕头市第一中学</t>
    <phoneticPr fontId="66" type="noConversion"/>
  </si>
  <si>
    <t>广东华侨中学</t>
    <phoneticPr fontId="66" type="noConversion"/>
  </si>
  <si>
    <t>汕头金山中学</t>
    <phoneticPr fontId="66" type="noConversion"/>
  </si>
  <si>
    <t>汕头市实验中学</t>
    <phoneticPr fontId="66" type="noConversion"/>
  </si>
  <si>
    <t>本县户籍外县学籍</t>
    <phoneticPr fontId="55" type="noConversion"/>
  </si>
  <si>
    <t>（本县户籍外县学籍）</t>
    <phoneticPr fontId="55" type="noConversion"/>
  </si>
  <si>
    <t>待以后
年度收回</t>
    <phoneticPr fontId="55" type="noConversion"/>
  </si>
  <si>
    <r>
      <rPr>
        <sz val="12"/>
        <color theme="1"/>
        <rFont val="黑体"/>
        <family val="3"/>
        <charset val="134"/>
      </rPr>
      <t>附件</t>
    </r>
    <r>
      <rPr>
        <sz val="12"/>
        <color theme="1"/>
        <rFont val="Times New Roman"/>
        <family val="1"/>
      </rPr>
      <t>1.1</t>
    </r>
  </si>
  <si>
    <r>
      <rPr>
        <sz val="10"/>
        <color theme="1"/>
        <rFont val="黑体"/>
        <family val="3"/>
        <charset val="134"/>
      </rPr>
      <t xml:space="preserve">学生流动
人数差
</t>
    </r>
    <r>
      <rPr>
        <sz val="10"/>
        <color theme="1"/>
        <rFont val="Times New Roman"/>
        <family val="1"/>
      </rPr>
      <t>(</t>
    </r>
    <r>
      <rPr>
        <sz val="10"/>
        <color theme="1"/>
        <rFont val="黑体"/>
        <family val="3"/>
        <charset val="134"/>
      </rPr>
      <t>非珠三角</t>
    </r>
    <r>
      <rPr>
        <sz val="10"/>
        <color theme="1"/>
        <rFont val="Times New Roman"/>
        <family val="1"/>
      </rPr>
      <t>)</t>
    </r>
    <phoneticPr fontId="55" type="noConversion"/>
  </si>
  <si>
    <t>汕头市聋哑学校</t>
    <phoneticPr fontId="55" type="noConversion"/>
  </si>
  <si>
    <r>
      <rPr>
        <sz val="12"/>
        <color theme="1"/>
        <rFont val="黑体"/>
        <family val="3"/>
        <charset val="134"/>
      </rPr>
      <t>附件</t>
    </r>
    <r>
      <rPr>
        <sz val="12"/>
        <color theme="1"/>
        <rFont val="Times New Roman"/>
        <family val="1"/>
      </rPr>
      <t>1.2</t>
    </r>
    <phoneticPr fontId="55" type="noConversion"/>
  </si>
  <si>
    <r>
      <rPr>
        <b/>
        <sz val="11"/>
        <color theme="1"/>
        <rFont val="黑体"/>
        <family val="3"/>
        <charset val="134"/>
      </rPr>
      <t>汕头市</t>
    </r>
  </si>
  <si>
    <t>本县户籍外县学籍</t>
    <phoneticPr fontId="55" type="noConversion"/>
  </si>
  <si>
    <t>(本县户籍外县学籍)</t>
    <phoneticPr fontId="66" type="noConversion"/>
  </si>
  <si>
    <r>
      <rPr>
        <sz val="12"/>
        <color theme="1"/>
        <rFont val="黑体"/>
        <family val="3"/>
        <charset val="134"/>
      </rPr>
      <t>附件</t>
    </r>
    <r>
      <rPr>
        <sz val="12"/>
        <color theme="1"/>
        <rFont val="Times New Roman"/>
        <family val="1"/>
      </rPr>
      <t>1.3</t>
    </r>
    <phoneticPr fontId="55" type="noConversion"/>
  </si>
  <si>
    <t>本次实际
下达资金</t>
    <phoneticPr fontId="55" type="noConversion"/>
  </si>
  <si>
    <r>
      <t>2016-2017</t>
    </r>
    <r>
      <rPr>
        <sz val="10"/>
        <color theme="1"/>
        <rFont val="黑体"/>
        <family val="3"/>
        <charset val="134"/>
      </rPr>
      <t>学年漏报
学生生活费补助</t>
    </r>
    <phoneticPr fontId="55" type="noConversion"/>
  </si>
  <si>
    <r>
      <rPr>
        <sz val="10"/>
        <color theme="1"/>
        <rFont val="黑体"/>
        <family val="3"/>
        <charset val="134"/>
      </rPr>
      <t>学生流动人数差（非珠三角）</t>
    </r>
  </si>
  <si>
    <r>
      <t>2016-2017</t>
    </r>
    <r>
      <rPr>
        <sz val="10"/>
        <color theme="1"/>
        <rFont val="黑体"/>
        <family val="3"/>
        <charset val="134"/>
      </rPr>
      <t>学年漏报
学生人数</t>
    </r>
    <phoneticPr fontId="55" type="noConversion"/>
  </si>
  <si>
    <t>本次安排
资金</t>
    <phoneticPr fontId="55" type="noConversion"/>
  </si>
  <si>
    <t>本次抵扣
金额</t>
    <phoneticPr fontId="55" type="noConversion"/>
  </si>
  <si>
    <t>建档
立卡
人数</t>
    <phoneticPr fontId="55" type="noConversion"/>
  </si>
  <si>
    <t>非
建档
立卡
人数</t>
    <phoneticPr fontId="55" type="noConversion"/>
  </si>
  <si>
    <t>非建档立卡农村
特困救助供养学生人数</t>
    <phoneticPr fontId="55" type="noConversion"/>
  </si>
  <si>
    <r>
      <rPr>
        <b/>
        <sz val="10"/>
        <color theme="1"/>
        <rFont val="黑体"/>
        <family val="3"/>
        <charset val="134"/>
      </rPr>
      <t>地区</t>
    </r>
  </si>
  <si>
    <t>汕头职业技术学院中专部</t>
  </si>
  <si>
    <t>汕头市幼儿师范学校</t>
  </si>
  <si>
    <t>汕头市鮀滨职业技术学校</t>
  </si>
  <si>
    <t>汕头市信息职业技术学校</t>
  </si>
  <si>
    <t>汕头工艺美术学校</t>
  </si>
  <si>
    <t>汕头市体育运动学校</t>
  </si>
  <si>
    <t>汕头文化艺术学校</t>
  </si>
  <si>
    <t>汕头市卫生学校</t>
  </si>
  <si>
    <t>汕头市经贸职业技术学校</t>
  </si>
  <si>
    <t>汕头市建设职业技术学校</t>
  </si>
  <si>
    <t>汕头市外语外贸职业技术学校</t>
  </si>
  <si>
    <t>汕头市纺织服装职业技术学校</t>
  </si>
  <si>
    <t>汕头光明理工职业技术学校</t>
  </si>
  <si>
    <t>汕头三江科技职业技术学校</t>
  </si>
  <si>
    <t>汕头市中博职业技术学校</t>
  </si>
  <si>
    <t>其中：</t>
    <phoneticPr fontId="55" type="noConversion"/>
  </si>
  <si>
    <t>人数差</t>
    <phoneticPr fontId="55" type="noConversion"/>
  </si>
  <si>
    <r>
      <rPr>
        <sz val="10"/>
        <color theme="1"/>
        <rFont val="黑体"/>
        <family val="3"/>
        <charset val="134"/>
      </rPr>
      <t>户籍地</t>
    </r>
  </si>
  <si>
    <r>
      <rPr>
        <sz val="10"/>
        <color theme="1"/>
        <rFont val="黑体"/>
        <family val="3"/>
        <charset val="134"/>
      </rPr>
      <t>高校专科建档立卡学生人数</t>
    </r>
  </si>
  <si>
    <r>
      <t>2017-2018</t>
    </r>
    <r>
      <rPr>
        <sz val="10"/>
        <color theme="1"/>
        <rFont val="黑体"/>
        <family val="3"/>
        <charset val="134"/>
      </rPr>
      <t>学年免学费和生活费补助</t>
    </r>
  </si>
  <si>
    <r>
      <rPr>
        <sz val="10"/>
        <color theme="1"/>
        <rFont val="黑体"/>
        <family val="3"/>
        <charset val="134"/>
      </rPr>
      <t>学生流动（</t>
    </r>
    <r>
      <rPr>
        <sz val="10"/>
        <color theme="1"/>
        <rFont val="Times New Roman"/>
        <family val="1"/>
      </rPr>
      <t>2016</t>
    </r>
    <r>
      <rPr>
        <sz val="10"/>
        <color theme="1"/>
        <rFont val="黑体"/>
        <family val="3"/>
        <charset val="134"/>
      </rPr>
      <t>年和</t>
    </r>
    <r>
      <rPr>
        <sz val="10"/>
        <color theme="1"/>
        <rFont val="Times New Roman"/>
        <family val="1"/>
      </rPr>
      <t>2017</t>
    </r>
    <r>
      <rPr>
        <sz val="10"/>
        <color theme="1"/>
        <rFont val="黑体"/>
        <family val="3"/>
        <charset val="134"/>
      </rPr>
      <t>年）</t>
    </r>
  </si>
  <si>
    <r>
      <rPr>
        <sz val="10"/>
        <color theme="1"/>
        <rFont val="黑体"/>
        <family val="3"/>
        <charset val="134"/>
      </rPr>
      <t>就读外省高校专科</t>
    </r>
    <r>
      <rPr>
        <sz val="10"/>
        <color theme="1"/>
        <rFont val="Times New Roman"/>
        <family val="1"/>
      </rPr>
      <t>2016-2017</t>
    </r>
    <r>
      <rPr>
        <sz val="10"/>
        <color theme="1"/>
        <rFont val="黑体"/>
        <family val="3"/>
        <charset val="134"/>
      </rPr>
      <t>学年漏报</t>
    </r>
  </si>
  <si>
    <t>学生流动
人数差</t>
    <phoneticPr fontId="55" type="noConversion"/>
  </si>
  <si>
    <t>本次抵扣
金额</t>
    <phoneticPr fontId="55" type="noConversion"/>
  </si>
  <si>
    <t>本次应安排
补助资金合计</t>
    <phoneticPr fontId="55" type="noConversion"/>
  </si>
  <si>
    <r>
      <rPr>
        <b/>
        <sz val="11"/>
        <color theme="1"/>
        <rFont val="宋体"/>
        <family val="3"/>
        <charset val="134"/>
      </rPr>
      <t>汕头市</t>
    </r>
  </si>
  <si>
    <r>
      <rPr>
        <sz val="12"/>
        <color theme="1"/>
        <rFont val="黑体"/>
        <family val="3"/>
        <charset val="134"/>
      </rPr>
      <t>附件</t>
    </r>
    <r>
      <rPr>
        <sz val="12"/>
        <color theme="1"/>
        <rFont val="Times New Roman"/>
        <family val="1"/>
      </rPr>
      <t>1.4</t>
    </r>
    <phoneticPr fontId="55" type="noConversion"/>
  </si>
  <si>
    <r>
      <rPr>
        <sz val="12"/>
        <color theme="1"/>
        <rFont val="黑体"/>
        <family val="3"/>
        <charset val="134"/>
      </rPr>
      <t>附件</t>
    </r>
    <r>
      <rPr>
        <sz val="12"/>
        <color theme="1"/>
        <rFont val="Times New Roman"/>
        <family val="1"/>
      </rPr>
      <t>1.5</t>
    </r>
    <phoneticPr fontId="55" type="noConversion"/>
  </si>
  <si>
    <r>
      <rPr>
        <sz val="12"/>
        <color theme="1"/>
        <rFont val="黑体"/>
        <family val="3"/>
        <charset val="134"/>
      </rPr>
      <t>附件</t>
    </r>
    <r>
      <rPr>
        <sz val="12"/>
        <color theme="1"/>
        <rFont val="Times New Roman"/>
        <family val="1"/>
      </rPr>
      <t>1.6</t>
    </r>
    <phoneticPr fontId="55" type="noConversion"/>
  </si>
  <si>
    <r>
      <rPr>
        <sz val="12"/>
        <color theme="1"/>
        <rFont val="黑体"/>
        <family val="3"/>
        <charset val="134"/>
      </rPr>
      <t>附件</t>
    </r>
    <r>
      <rPr>
        <sz val="12"/>
        <color theme="1"/>
        <rFont val="Times New Roman"/>
        <family val="1"/>
      </rPr>
      <t>1.7</t>
    </r>
    <phoneticPr fontId="55" type="noConversion"/>
  </si>
  <si>
    <r>
      <rPr>
        <sz val="11"/>
        <color theme="1"/>
        <rFont val="黑体"/>
        <family val="3"/>
        <charset val="134"/>
      </rPr>
      <t>高校名称</t>
    </r>
  </si>
  <si>
    <r>
      <t>2016-2017</t>
    </r>
    <r>
      <rPr>
        <sz val="12"/>
        <color theme="1"/>
        <rFont val="黑体"/>
        <family val="3"/>
        <charset val="134"/>
      </rPr>
      <t>学年补助资金清算</t>
    </r>
  </si>
  <si>
    <r>
      <t>2017-2018</t>
    </r>
    <r>
      <rPr>
        <sz val="12"/>
        <color theme="1"/>
        <rFont val="黑体"/>
        <family val="3"/>
        <charset val="134"/>
      </rPr>
      <t>学年补助资金清算</t>
    </r>
  </si>
  <si>
    <r>
      <t>2016-2017</t>
    </r>
    <r>
      <rPr>
        <sz val="10"/>
        <color theme="1"/>
        <rFont val="黑体"/>
        <family val="3"/>
        <charset val="134"/>
      </rPr>
      <t>学年
漏报建档立卡
专科生人数</t>
    </r>
    <phoneticPr fontId="55" type="noConversion"/>
  </si>
  <si>
    <r>
      <t>2018</t>
    </r>
    <r>
      <rPr>
        <sz val="10"/>
        <color theme="1"/>
        <rFont val="黑体"/>
        <family val="3"/>
        <charset val="134"/>
      </rPr>
      <t>年春季学期
建档立卡
专科生人数</t>
    </r>
    <phoneticPr fontId="55" type="noConversion"/>
  </si>
  <si>
    <r>
      <t>2016-2017</t>
    </r>
    <r>
      <rPr>
        <sz val="10"/>
        <color theme="1"/>
        <rFont val="黑体"/>
        <family val="3"/>
        <charset val="134"/>
      </rPr>
      <t>学年漏报
学生免学费补助</t>
    </r>
    <phoneticPr fontId="55" type="noConversion"/>
  </si>
  <si>
    <t>非建档立卡
农村低保家庭
学生人数</t>
    <phoneticPr fontId="55" type="noConversion"/>
  </si>
  <si>
    <t>建档立卡
学生人数</t>
    <phoneticPr fontId="55" type="noConversion"/>
  </si>
  <si>
    <t>非建档立卡
农村低保家庭学生人数</t>
    <phoneticPr fontId="55" type="noConversion"/>
  </si>
  <si>
    <t>本县户籍外县学籍</t>
    <phoneticPr fontId="55" type="noConversion"/>
  </si>
  <si>
    <t>(本县户籍外县学籍)</t>
    <phoneticPr fontId="55" type="noConversion"/>
  </si>
  <si>
    <r>
      <rPr>
        <sz val="12"/>
        <color theme="1"/>
        <rFont val="黑体"/>
        <family val="3"/>
        <charset val="134"/>
      </rPr>
      <t>附件</t>
    </r>
    <r>
      <rPr>
        <sz val="12"/>
        <color theme="1"/>
        <rFont val="Times New Roman"/>
        <family val="1"/>
      </rPr>
      <t>1</t>
    </r>
    <phoneticPr fontId="55" type="noConversion"/>
  </si>
  <si>
    <t>待以后
年度收回</t>
    <phoneticPr fontId="55" type="noConversion"/>
  </si>
  <si>
    <t>序
号</t>
    <phoneticPr fontId="55" type="noConversion"/>
  </si>
  <si>
    <t>序
号</t>
    <phoneticPr fontId="55" type="noConversion"/>
  </si>
  <si>
    <t>汕头金山中学南区学校</t>
  </si>
  <si>
    <t>汕头市广大实验学校</t>
  </si>
  <si>
    <t>汕头市特殊教育学校</t>
    <phoneticPr fontId="55" type="noConversion"/>
  </si>
  <si>
    <t>汕头金山中学</t>
  </si>
  <si>
    <t>汕头市第一中学</t>
  </si>
  <si>
    <t>广东华侨中学</t>
  </si>
  <si>
    <t>汕头市实验中学</t>
  </si>
  <si>
    <t>汕市财教 2017 190号拨付粤财教[2017]342号人数</t>
    <phoneticPr fontId="55" type="noConversion"/>
  </si>
  <si>
    <r>
      <t>汕市教发</t>
    </r>
    <r>
      <rPr>
        <sz val="10"/>
        <color theme="1"/>
        <rFont val="Times New Roman"/>
        <family val="1"/>
      </rPr>
      <t xml:space="preserve"> 2017 21</t>
    </r>
    <r>
      <rPr>
        <sz val="10"/>
        <color theme="1"/>
        <rFont val="宋体"/>
        <family val="3"/>
        <charset val="134"/>
      </rPr>
      <t>号人数（汕市财教〔</t>
    </r>
    <r>
      <rPr>
        <sz val="10"/>
        <color theme="1"/>
        <rFont val="Times New Roman"/>
        <family val="1"/>
      </rPr>
      <t>2016</t>
    </r>
    <r>
      <rPr>
        <sz val="10"/>
        <color theme="1"/>
        <rFont val="宋体"/>
        <family val="3"/>
        <charset val="134"/>
      </rPr>
      <t>〕</t>
    </r>
    <r>
      <rPr>
        <sz val="10"/>
        <color theme="1"/>
        <rFont val="Times New Roman"/>
        <family val="1"/>
      </rPr>
      <t>191</t>
    </r>
    <r>
      <rPr>
        <sz val="10"/>
        <color theme="1"/>
        <rFont val="宋体"/>
        <family val="3"/>
        <charset val="134"/>
      </rPr>
      <t>号拨付粤财教〔</t>
    </r>
    <r>
      <rPr>
        <sz val="10"/>
        <color theme="1"/>
        <rFont val="Times New Roman"/>
        <family val="1"/>
      </rPr>
      <t>2016</t>
    </r>
    <r>
      <rPr>
        <sz val="10"/>
        <color theme="1"/>
        <rFont val="宋体"/>
        <family val="3"/>
        <charset val="134"/>
      </rPr>
      <t>〕</t>
    </r>
    <r>
      <rPr>
        <sz val="10"/>
        <color theme="1"/>
        <rFont val="Times New Roman"/>
        <family val="1"/>
      </rPr>
      <t>336</t>
    </r>
    <r>
      <rPr>
        <sz val="10"/>
        <color theme="1"/>
        <rFont val="宋体"/>
        <family val="3"/>
        <charset val="134"/>
      </rPr>
      <t>号）</t>
    </r>
    <phoneticPr fontId="55" type="noConversion"/>
  </si>
  <si>
    <t>市辖区(本县户籍外县学籍及就读省内高校的学生)</t>
    <phoneticPr fontId="55" type="noConversion"/>
  </si>
  <si>
    <r>
      <rPr>
        <sz val="10"/>
        <color theme="1"/>
        <rFont val="黑体"/>
        <family val="3"/>
        <charset val="134"/>
      </rPr>
      <t>清算</t>
    </r>
    <r>
      <rPr>
        <sz val="10"/>
        <color theme="1"/>
        <rFont val="Times New Roman"/>
        <family val="1"/>
      </rPr>
      <t>2018</t>
    </r>
    <r>
      <rPr>
        <sz val="10"/>
        <color theme="1"/>
        <rFont val="黑体"/>
        <family val="3"/>
        <charset val="134"/>
      </rPr>
      <t>年
中职应抵扣
和应补助资金</t>
    </r>
    <phoneticPr fontId="55" type="noConversion"/>
  </si>
  <si>
    <t>V=K+O+S
-T+U</t>
    <phoneticPr fontId="55" type="noConversion"/>
  </si>
  <si>
    <t>本次应安排
生活费补助
资金合计</t>
    <phoneticPr fontId="55" type="noConversion"/>
  </si>
  <si>
    <r>
      <rPr>
        <sz val="10"/>
        <color theme="1"/>
        <rFont val="黑体"/>
        <family val="3"/>
        <charset val="134"/>
      </rPr>
      <t>就读外省高校专科</t>
    </r>
    <r>
      <rPr>
        <sz val="10"/>
        <color theme="1"/>
        <rFont val="Times New Roman"/>
        <family val="1"/>
      </rPr>
      <t>2018</t>
    </r>
    <r>
      <rPr>
        <sz val="10"/>
        <color theme="1"/>
        <rFont val="黑体"/>
        <family val="3"/>
        <charset val="134"/>
      </rPr>
      <t>年
春季学期</t>
    </r>
    <phoneticPr fontId="55" type="noConversion"/>
  </si>
  <si>
    <r>
      <rPr>
        <sz val="10"/>
        <color theme="1"/>
        <rFont val="黑体"/>
        <family val="3"/>
        <charset val="134"/>
      </rPr>
      <t>就读省内
高校</t>
    </r>
    <r>
      <rPr>
        <sz val="10"/>
        <color theme="1"/>
        <rFont val="Times New Roman"/>
        <family val="1"/>
      </rPr>
      <t>2018</t>
    </r>
    <r>
      <rPr>
        <sz val="10"/>
        <color theme="1"/>
        <rFont val="黑体"/>
        <family val="3"/>
        <charset val="134"/>
      </rPr>
      <t>年
春季学期</t>
    </r>
    <phoneticPr fontId="55" type="noConversion"/>
  </si>
  <si>
    <r>
      <t>2016-2017</t>
    </r>
    <r>
      <rPr>
        <sz val="10"/>
        <color theme="1"/>
        <rFont val="黑体"/>
        <family val="3"/>
        <charset val="134"/>
      </rPr>
      <t>学年漏报
学生免学费和
生活费补助</t>
    </r>
    <phoneticPr fontId="55" type="noConversion"/>
  </si>
  <si>
    <t>建档
立卡
人数</t>
    <phoneticPr fontId="55" type="noConversion"/>
  </si>
  <si>
    <t>非建档立卡
农村特困救助供养
学生人数</t>
    <phoneticPr fontId="55" type="noConversion"/>
  </si>
  <si>
    <t>本县户籍外县学籍</t>
    <phoneticPr fontId="55" type="noConversion"/>
  </si>
  <si>
    <r>
      <t>(</t>
    </r>
    <r>
      <rPr>
        <b/>
        <sz val="9"/>
        <color theme="1"/>
        <rFont val="黑体"/>
        <family val="3"/>
        <charset val="134"/>
      </rPr>
      <t>市属</t>
    </r>
    <r>
      <rPr>
        <b/>
        <sz val="9"/>
        <color theme="1"/>
        <rFont val="Times New Roman"/>
        <family val="1"/>
      </rPr>
      <t>)K=J*0.3*0.4</t>
    </r>
    <r>
      <rPr>
        <b/>
        <sz val="9"/>
        <color theme="1"/>
        <rFont val="黑体"/>
        <family val="3"/>
        <charset val="134"/>
      </rPr>
      <t xml:space="preserve">
</t>
    </r>
    <r>
      <rPr>
        <b/>
        <sz val="9"/>
        <color theme="1"/>
        <rFont val="Times New Roman"/>
        <family val="1"/>
      </rPr>
      <t>(</t>
    </r>
    <r>
      <rPr>
        <b/>
        <sz val="9"/>
        <color theme="1"/>
        <rFont val="黑体"/>
        <family val="3"/>
        <charset val="134"/>
      </rPr>
      <t>区县</t>
    </r>
    <r>
      <rPr>
        <b/>
        <sz val="9"/>
        <color theme="1"/>
        <rFont val="Times New Roman"/>
        <family val="1"/>
      </rPr>
      <t>)K=J*0.3*0.2</t>
    </r>
    <phoneticPr fontId="55" type="noConversion"/>
  </si>
  <si>
    <t>P=H-F</t>
    <phoneticPr fontId="55" type="noConversion"/>
  </si>
  <si>
    <r>
      <t>(</t>
    </r>
    <r>
      <rPr>
        <b/>
        <sz val="9"/>
        <color theme="1"/>
        <rFont val="宋体"/>
        <family val="3"/>
        <charset val="134"/>
      </rPr>
      <t>市属</t>
    </r>
    <r>
      <rPr>
        <b/>
        <sz val="9"/>
        <color theme="1"/>
        <rFont val="Times New Roman"/>
        <family val="1"/>
      </rPr>
      <t>)Q=P*0.3*0.4*2
(</t>
    </r>
    <r>
      <rPr>
        <b/>
        <sz val="9"/>
        <color theme="1"/>
        <rFont val="宋体"/>
        <family val="3"/>
        <charset val="134"/>
      </rPr>
      <t>区县</t>
    </r>
    <r>
      <rPr>
        <b/>
        <sz val="9"/>
        <color theme="1"/>
        <rFont val="Times New Roman"/>
        <family val="1"/>
      </rPr>
      <t>)Q=P*0.3*0.2*2</t>
    </r>
    <phoneticPr fontId="55" type="noConversion"/>
  </si>
  <si>
    <t>2016-2017学年和2017-2018学年小学建档立卡学生生活费市级补助清算资金安排表</t>
    <phoneticPr fontId="55" type="noConversion"/>
  </si>
  <si>
    <t>应抵扣金额</t>
    <phoneticPr fontId="55" type="noConversion"/>
  </si>
  <si>
    <r>
      <rPr>
        <sz val="10"/>
        <color theme="1"/>
        <rFont val="黑体"/>
        <family val="3"/>
        <charset val="134"/>
      </rPr>
      <t>市级抵扣
（</t>
    </r>
    <r>
      <rPr>
        <sz val="10"/>
        <color theme="1"/>
        <rFont val="Times New Roman"/>
        <family val="1"/>
      </rPr>
      <t>2016-2017</t>
    </r>
    <r>
      <rPr>
        <sz val="10"/>
        <color theme="1"/>
        <rFont val="黑体"/>
        <family val="3"/>
        <charset val="134"/>
      </rPr>
      <t>学年和</t>
    </r>
    <r>
      <rPr>
        <sz val="10"/>
        <color theme="1"/>
        <rFont val="Times New Roman"/>
        <family val="1"/>
      </rPr>
      <t>2017-2018</t>
    </r>
    <r>
      <rPr>
        <sz val="10"/>
        <color theme="1"/>
        <rFont val="黑体"/>
        <family val="3"/>
        <charset val="134"/>
      </rPr>
      <t>学年）</t>
    </r>
    <phoneticPr fontId="55" type="noConversion"/>
  </si>
  <si>
    <r>
      <rPr>
        <sz val="10"/>
        <color theme="1"/>
        <rFont val="黑体"/>
        <family val="3"/>
        <charset val="134"/>
      </rPr>
      <t xml:space="preserve">已下达
补助资金
</t>
    </r>
    <r>
      <rPr>
        <sz val="10"/>
        <color theme="1"/>
        <rFont val="Times New Roman"/>
        <family val="1"/>
      </rPr>
      <t>(</t>
    </r>
    <r>
      <rPr>
        <sz val="10"/>
        <color theme="1"/>
        <rFont val="黑体"/>
        <family val="3"/>
        <charset val="134"/>
      </rPr>
      <t>汕市财教〔</t>
    </r>
    <r>
      <rPr>
        <sz val="10"/>
        <color theme="1"/>
        <rFont val="Times New Roman"/>
        <family val="1"/>
      </rPr>
      <t>2018</t>
    </r>
    <r>
      <rPr>
        <sz val="10"/>
        <color theme="1"/>
        <rFont val="黑体"/>
        <family val="3"/>
        <charset val="134"/>
      </rPr>
      <t>〕</t>
    </r>
    <r>
      <rPr>
        <sz val="10"/>
        <color theme="1"/>
        <rFont val="Times New Roman"/>
        <family val="1"/>
      </rPr>
      <t>113</t>
    </r>
    <r>
      <rPr>
        <sz val="10"/>
        <color theme="1"/>
        <rFont val="黑体"/>
        <family val="3"/>
        <charset val="134"/>
      </rPr>
      <t>号</t>
    </r>
    <r>
      <rPr>
        <sz val="10"/>
        <color theme="1"/>
        <rFont val="Times New Roman"/>
        <family val="1"/>
      </rPr>
      <t>)</t>
    </r>
    <phoneticPr fontId="55" type="noConversion"/>
  </si>
  <si>
    <r>
      <rPr>
        <sz val="10"/>
        <color theme="1"/>
        <rFont val="黑体"/>
        <family val="3"/>
        <charset val="134"/>
      </rPr>
      <t>按汕市财教〔</t>
    </r>
    <r>
      <rPr>
        <sz val="10"/>
        <color theme="1"/>
        <rFont val="Times New Roman"/>
        <family val="1"/>
      </rPr>
      <t>2018</t>
    </r>
    <r>
      <rPr>
        <sz val="10"/>
        <color theme="1"/>
        <rFont val="黑体"/>
        <family val="3"/>
        <charset val="134"/>
      </rPr>
      <t>〕</t>
    </r>
    <r>
      <rPr>
        <sz val="10"/>
        <color theme="1"/>
        <rFont val="Times New Roman"/>
        <family val="1"/>
      </rPr>
      <t>99</t>
    </r>
    <r>
      <rPr>
        <sz val="10"/>
        <color theme="1"/>
        <rFont val="黑体"/>
        <family val="3"/>
        <charset val="134"/>
      </rPr>
      <t>号下达补助资金测算补助人数</t>
    </r>
    <phoneticPr fontId="55" type="noConversion"/>
  </si>
  <si>
    <r>
      <rPr>
        <sz val="10"/>
        <color theme="1"/>
        <rFont val="黑体"/>
        <family val="3"/>
        <charset val="134"/>
      </rPr>
      <t xml:space="preserve">应抵扣金额
</t>
    </r>
    <r>
      <rPr>
        <sz val="10"/>
        <color theme="1"/>
        <rFont val="Times New Roman"/>
        <family val="1"/>
      </rPr>
      <t>(</t>
    </r>
    <r>
      <rPr>
        <sz val="10"/>
        <color theme="1"/>
        <rFont val="黑体"/>
        <family val="3"/>
        <charset val="134"/>
      </rPr>
      <t>汕市财教
〔</t>
    </r>
    <r>
      <rPr>
        <sz val="10"/>
        <color theme="1"/>
        <rFont val="Times New Roman"/>
        <family val="1"/>
      </rPr>
      <t>2018</t>
    </r>
    <r>
      <rPr>
        <sz val="10"/>
        <color theme="1"/>
        <rFont val="黑体"/>
        <family val="3"/>
        <charset val="134"/>
      </rPr>
      <t>〕</t>
    </r>
    <r>
      <rPr>
        <sz val="10"/>
        <color theme="1"/>
        <rFont val="Times New Roman"/>
        <family val="1"/>
      </rPr>
      <t>14</t>
    </r>
    <r>
      <rPr>
        <sz val="10"/>
        <color theme="1"/>
        <rFont val="黑体"/>
        <family val="3"/>
        <charset val="134"/>
      </rPr>
      <t>号</t>
    </r>
    <r>
      <rPr>
        <sz val="10"/>
        <color theme="1"/>
        <rFont val="Times New Roman"/>
        <family val="1"/>
      </rPr>
      <t>)</t>
    </r>
    <phoneticPr fontId="55" type="noConversion"/>
  </si>
  <si>
    <r>
      <rPr>
        <sz val="10"/>
        <color theme="1"/>
        <rFont val="宋体"/>
        <family val="3"/>
        <charset val="134"/>
      </rPr>
      <t>汕市财教〔</t>
    </r>
    <r>
      <rPr>
        <sz val="10"/>
        <color theme="1"/>
        <rFont val="Times New Roman"/>
        <family val="3"/>
        <charset val="134"/>
      </rPr>
      <t>2018</t>
    </r>
    <r>
      <rPr>
        <sz val="10"/>
        <color theme="1"/>
        <rFont val="宋体"/>
        <family val="3"/>
        <charset val="134"/>
      </rPr>
      <t>〕</t>
    </r>
    <r>
      <rPr>
        <sz val="10"/>
        <color theme="1"/>
        <rFont val="Times New Roman"/>
        <family val="3"/>
        <charset val="134"/>
      </rPr>
      <t>14</t>
    </r>
    <r>
      <rPr>
        <sz val="10"/>
        <color theme="1"/>
        <rFont val="宋体"/>
        <family val="3"/>
        <charset val="134"/>
      </rPr>
      <t>号下达情况</t>
    </r>
    <phoneticPr fontId="55" type="noConversion"/>
  </si>
  <si>
    <t>补助人数</t>
    <phoneticPr fontId="55" type="noConversion"/>
  </si>
  <si>
    <r>
      <rPr>
        <sz val="10"/>
        <color theme="1"/>
        <rFont val="宋体"/>
        <family val="3"/>
        <charset val="134"/>
      </rPr>
      <t>汕市财教
〔</t>
    </r>
    <r>
      <rPr>
        <sz val="10"/>
        <color theme="1"/>
        <rFont val="Times New Roman"/>
        <family val="1"/>
      </rPr>
      <t>2017</t>
    </r>
    <r>
      <rPr>
        <sz val="10"/>
        <color theme="1"/>
        <rFont val="宋体"/>
        <family val="3"/>
        <charset val="134"/>
      </rPr>
      <t>〕</t>
    </r>
    <r>
      <rPr>
        <sz val="10"/>
        <color theme="1"/>
        <rFont val="Times New Roman"/>
        <family val="1"/>
      </rPr>
      <t>94</t>
    </r>
    <r>
      <rPr>
        <sz val="10"/>
        <color theme="1"/>
        <rFont val="宋体"/>
        <family val="3"/>
        <charset val="134"/>
      </rPr>
      <t>号已下达补助资金</t>
    </r>
    <phoneticPr fontId="55" type="noConversion"/>
  </si>
  <si>
    <t>应补助金额</t>
    <phoneticPr fontId="55" type="noConversion"/>
  </si>
  <si>
    <t>应抵扣</t>
    <phoneticPr fontId="55" type="noConversion"/>
  </si>
  <si>
    <t>2016-2017学年和2017-2018学年建档立卡学生免学费和生活费市级补助清算资金安排表（区县合计）</t>
    <phoneticPr fontId="55" type="noConversion"/>
  </si>
  <si>
    <t>2016-2017学年和2017-2018学年初中建档立卡学生生活费市级补助清算资金安排表</t>
    <phoneticPr fontId="55" type="noConversion"/>
  </si>
  <si>
    <r>
      <rPr>
        <sz val="10"/>
        <color theme="1"/>
        <rFont val="宋体"/>
        <family val="3"/>
        <charset val="134"/>
      </rPr>
      <t xml:space="preserve">已下达
补助资金
</t>
    </r>
    <r>
      <rPr>
        <sz val="10"/>
        <color theme="1"/>
        <rFont val="Times New Roman"/>
        <family val="3"/>
        <charset val="134"/>
      </rPr>
      <t>(</t>
    </r>
    <r>
      <rPr>
        <sz val="10"/>
        <color theme="1"/>
        <rFont val="宋体"/>
        <family val="3"/>
        <charset val="134"/>
      </rPr>
      <t>汕市财教
〔</t>
    </r>
    <r>
      <rPr>
        <sz val="10"/>
        <color theme="1"/>
        <rFont val="Times New Roman"/>
        <family val="3"/>
        <charset val="134"/>
      </rPr>
      <t>2018</t>
    </r>
    <r>
      <rPr>
        <sz val="10"/>
        <color theme="1"/>
        <rFont val="宋体"/>
        <family val="3"/>
        <charset val="134"/>
      </rPr>
      <t>〕</t>
    </r>
    <r>
      <rPr>
        <sz val="10"/>
        <color theme="1"/>
        <rFont val="Times New Roman"/>
        <family val="3"/>
        <charset val="134"/>
      </rPr>
      <t>39</t>
    </r>
    <r>
      <rPr>
        <sz val="10"/>
        <color theme="1"/>
        <rFont val="宋体"/>
        <family val="3"/>
        <charset val="134"/>
      </rPr>
      <t>号</t>
    </r>
    <r>
      <rPr>
        <sz val="10"/>
        <color theme="1"/>
        <rFont val="Times New Roman"/>
        <family val="3"/>
        <charset val="134"/>
      </rPr>
      <t>)</t>
    </r>
    <phoneticPr fontId="55" type="noConversion"/>
  </si>
  <si>
    <r>
      <rPr>
        <sz val="10"/>
        <color theme="1"/>
        <rFont val="黑体"/>
        <family val="3"/>
        <charset val="134"/>
      </rPr>
      <t xml:space="preserve">已抵扣金额
</t>
    </r>
    <r>
      <rPr>
        <sz val="10"/>
        <color theme="1"/>
        <rFont val="Times New Roman"/>
        <family val="1"/>
      </rPr>
      <t>(</t>
    </r>
    <r>
      <rPr>
        <sz val="10"/>
        <color theme="1"/>
        <rFont val="黑体"/>
        <family val="3"/>
        <charset val="134"/>
      </rPr>
      <t>汕市财教
〔</t>
    </r>
    <r>
      <rPr>
        <sz val="10"/>
        <color theme="1"/>
        <rFont val="Times New Roman"/>
        <family val="1"/>
      </rPr>
      <t>2018</t>
    </r>
    <r>
      <rPr>
        <sz val="10"/>
        <color theme="1"/>
        <rFont val="黑体"/>
        <family val="3"/>
        <charset val="134"/>
      </rPr>
      <t>〕</t>
    </r>
    <r>
      <rPr>
        <sz val="10"/>
        <color theme="1"/>
        <rFont val="Times New Roman"/>
        <family val="1"/>
      </rPr>
      <t>39</t>
    </r>
    <r>
      <rPr>
        <sz val="10"/>
        <color theme="1"/>
        <rFont val="黑体"/>
        <family val="3"/>
        <charset val="134"/>
      </rPr>
      <t>号</t>
    </r>
    <r>
      <rPr>
        <sz val="10"/>
        <color theme="1"/>
        <rFont val="Times New Roman"/>
        <family val="1"/>
      </rPr>
      <t>)</t>
    </r>
    <phoneticPr fontId="55" type="noConversion"/>
  </si>
  <si>
    <t>U</t>
    <phoneticPr fontId="55" type="noConversion"/>
  </si>
  <si>
    <t>2016-2017学年和2017-2018学年高中建档立卡学生生活费市属补助清算资金安排表</t>
    <phoneticPr fontId="55" type="noConversion"/>
  </si>
  <si>
    <r>
      <t>(</t>
    </r>
    <r>
      <rPr>
        <b/>
        <sz val="9"/>
        <color theme="1"/>
        <rFont val="黑体"/>
        <family val="3"/>
        <charset val="134"/>
      </rPr>
      <t>市属</t>
    </r>
    <r>
      <rPr>
        <b/>
        <sz val="9"/>
        <color theme="1"/>
        <rFont val="Times New Roman"/>
        <family val="1"/>
      </rPr>
      <t>)L=K*0.3*0.4</t>
    </r>
    <r>
      <rPr>
        <b/>
        <sz val="9"/>
        <color theme="1"/>
        <rFont val="黑体"/>
        <family val="3"/>
        <charset val="134"/>
      </rPr>
      <t xml:space="preserve">
</t>
    </r>
    <r>
      <rPr>
        <b/>
        <sz val="9"/>
        <color theme="1"/>
        <rFont val="Times New Roman"/>
        <family val="1"/>
      </rPr>
      <t>(</t>
    </r>
    <r>
      <rPr>
        <b/>
        <sz val="9"/>
        <color theme="1"/>
        <rFont val="黑体"/>
        <family val="3"/>
        <charset val="134"/>
      </rPr>
      <t>区县</t>
    </r>
    <r>
      <rPr>
        <b/>
        <sz val="9"/>
        <color theme="1"/>
        <rFont val="Times New Roman"/>
        <family val="1"/>
      </rPr>
      <t>)L=K*0.3*0.2</t>
    </r>
    <phoneticPr fontId="55" type="noConversion"/>
  </si>
  <si>
    <r>
      <t>(</t>
    </r>
    <r>
      <rPr>
        <b/>
        <sz val="9"/>
        <color theme="1"/>
        <rFont val="黑体"/>
        <family val="3"/>
        <charset val="134"/>
      </rPr>
      <t>市属</t>
    </r>
    <r>
      <rPr>
        <b/>
        <sz val="9"/>
        <color theme="1"/>
        <rFont val="Times New Roman"/>
        <family val="1"/>
      </rPr>
      <t>N=M*0.3*04</t>
    </r>
    <r>
      <rPr>
        <b/>
        <sz val="9"/>
        <color theme="1"/>
        <rFont val="黑体"/>
        <family val="3"/>
        <charset val="134"/>
      </rPr>
      <t xml:space="preserve">
</t>
    </r>
    <r>
      <rPr>
        <b/>
        <sz val="9"/>
        <color theme="1"/>
        <rFont val="Times New Roman"/>
        <family val="1"/>
      </rPr>
      <t>(</t>
    </r>
    <r>
      <rPr>
        <b/>
        <sz val="9"/>
        <color theme="1"/>
        <rFont val="黑体"/>
        <family val="3"/>
        <charset val="134"/>
      </rPr>
      <t>区县</t>
    </r>
    <r>
      <rPr>
        <b/>
        <sz val="9"/>
        <color theme="1"/>
        <rFont val="Times New Roman"/>
        <family val="1"/>
      </rPr>
      <t>)N=M*0.3*0.2</t>
    </r>
    <phoneticPr fontId="55" type="noConversion"/>
  </si>
  <si>
    <t>Q=H-F</t>
    <phoneticPr fontId="55" type="noConversion"/>
  </si>
  <si>
    <r>
      <t>(</t>
    </r>
    <r>
      <rPr>
        <b/>
        <sz val="9"/>
        <color theme="1"/>
        <rFont val="宋体"/>
        <family val="3"/>
        <charset val="134"/>
      </rPr>
      <t>市属</t>
    </r>
    <r>
      <rPr>
        <b/>
        <sz val="9"/>
        <color theme="1"/>
        <rFont val="Times New Roman"/>
        <family val="1"/>
      </rPr>
      <t>)R=Q*0.3*0.4*2
(</t>
    </r>
    <r>
      <rPr>
        <b/>
        <sz val="9"/>
        <color theme="1"/>
        <rFont val="宋体"/>
        <family val="3"/>
        <charset val="134"/>
      </rPr>
      <t>区县</t>
    </r>
    <r>
      <rPr>
        <b/>
        <sz val="9"/>
        <color theme="1"/>
        <rFont val="Times New Roman"/>
        <family val="1"/>
      </rPr>
      <t>)R=Q*0.3*0.2*2</t>
    </r>
    <phoneticPr fontId="55" type="noConversion"/>
  </si>
  <si>
    <t>2016-2017学年和2017-2018学年高中建档立卡学生免学费市级补助清算资金安排表</t>
    <phoneticPr fontId="55" type="noConversion"/>
  </si>
  <si>
    <r>
      <t>(</t>
    </r>
    <r>
      <rPr>
        <b/>
        <sz val="9"/>
        <color theme="1"/>
        <rFont val="黑体"/>
        <family val="3"/>
        <charset val="134"/>
      </rPr>
      <t>市属</t>
    </r>
    <r>
      <rPr>
        <b/>
        <sz val="9"/>
        <color theme="1"/>
        <rFont val="Times New Roman"/>
        <family val="1"/>
      </rPr>
      <t>)
AA=(Y+Z)*0.25*0.4
(</t>
    </r>
    <r>
      <rPr>
        <b/>
        <sz val="9"/>
        <color theme="1"/>
        <rFont val="黑体"/>
        <family val="3"/>
        <charset val="134"/>
      </rPr>
      <t>区县</t>
    </r>
    <r>
      <rPr>
        <b/>
        <sz val="9"/>
        <color theme="1"/>
        <rFont val="Times New Roman"/>
        <family val="1"/>
      </rPr>
      <t>)
Z==(Y+Z)*0.25*0.2</t>
    </r>
    <phoneticPr fontId="55" type="noConversion"/>
  </si>
  <si>
    <r>
      <t>(</t>
    </r>
    <r>
      <rPr>
        <b/>
        <sz val="9"/>
        <color theme="1"/>
        <rFont val="黑体"/>
        <family val="3"/>
        <charset val="134"/>
      </rPr>
      <t>市属</t>
    </r>
    <r>
      <rPr>
        <b/>
        <sz val="9"/>
        <color theme="1"/>
        <rFont val="Times New Roman"/>
        <family val="1"/>
      </rPr>
      <t>)
AD=(AB+AC)*0.25*0.4</t>
    </r>
    <r>
      <rPr>
        <b/>
        <sz val="9"/>
        <color theme="1"/>
        <rFont val="黑体"/>
        <family val="3"/>
        <charset val="134"/>
      </rPr>
      <t xml:space="preserve">
</t>
    </r>
    <r>
      <rPr>
        <b/>
        <sz val="9"/>
        <color theme="1"/>
        <rFont val="Times New Roman"/>
        <family val="1"/>
      </rPr>
      <t>(</t>
    </r>
    <r>
      <rPr>
        <b/>
        <sz val="9"/>
        <color theme="1"/>
        <rFont val="黑体"/>
        <family val="3"/>
        <charset val="134"/>
      </rPr>
      <t>区县</t>
    </r>
    <r>
      <rPr>
        <b/>
        <sz val="9"/>
        <color theme="1"/>
        <rFont val="Times New Roman"/>
        <family val="1"/>
      </rPr>
      <t>)
AD=(AB+AC)*0.25*0.2</t>
    </r>
    <phoneticPr fontId="55" type="noConversion"/>
  </si>
  <si>
    <r>
      <t>AG=L+Q+U-N-S-W</t>
    </r>
    <r>
      <rPr>
        <b/>
        <sz val="9"/>
        <color theme="1"/>
        <rFont val="黑体"/>
        <family val="3"/>
        <charset val="134"/>
      </rPr>
      <t/>
    </r>
    <phoneticPr fontId="55" type="noConversion"/>
  </si>
  <si>
    <r>
      <t>(</t>
    </r>
    <r>
      <rPr>
        <b/>
        <sz val="9"/>
        <color theme="1"/>
        <rFont val="宋体"/>
        <family val="3"/>
        <charset val="134"/>
      </rPr>
      <t>市属</t>
    </r>
    <r>
      <rPr>
        <b/>
        <sz val="9"/>
        <color theme="1"/>
        <rFont val="Times New Roman"/>
        <family val="1"/>
      </rPr>
      <t>)
AH=AG*0.25*0.4*2
(</t>
    </r>
    <r>
      <rPr>
        <b/>
        <sz val="9"/>
        <color theme="1"/>
        <rFont val="宋体"/>
        <family val="3"/>
        <charset val="134"/>
      </rPr>
      <t>区县</t>
    </r>
    <r>
      <rPr>
        <b/>
        <sz val="9"/>
        <color theme="1"/>
        <rFont val="Times New Roman"/>
        <family val="1"/>
      </rPr>
      <t>)
AH=AG*0.25*0.2*2</t>
    </r>
    <phoneticPr fontId="55" type="noConversion"/>
  </si>
  <si>
    <r>
      <rPr>
        <sz val="10"/>
        <color theme="1"/>
        <rFont val="宋体"/>
        <family val="3"/>
        <charset val="134"/>
      </rPr>
      <t xml:space="preserve">已抵扣
金额
</t>
    </r>
    <r>
      <rPr>
        <sz val="10"/>
        <color theme="1"/>
        <rFont val="Times New Roman"/>
        <family val="3"/>
        <charset val="134"/>
      </rPr>
      <t>(</t>
    </r>
    <r>
      <rPr>
        <sz val="10"/>
        <color theme="1"/>
        <rFont val="宋体"/>
        <family val="3"/>
        <charset val="134"/>
      </rPr>
      <t>汕市财教
〔</t>
    </r>
    <r>
      <rPr>
        <sz val="10"/>
        <color theme="1"/>
        <rFont val="Times New Roman"/>
        <family val="3"/>
        <charset val="134"/>
      </rPr>
      <t>2018</t>
    </r>
    <r>
      <rPr>
        <sz val="10"/>
        <color theme="1"/>
        <rFont val="宋体"/>
        <family val="3"/>
        <charset val="134"/>
      </rPr>
      <t>〕</t>
    </r>
    <r>
      <rPr>
        <sz val="10"/>
        <color theme="1"/>
        <rFont val="Times New Roman"/>
        <family val="3"/>
        <charset val="134"/>
      </rPr>
      <t>39</t>
    </r>
    <r>
      <rPr>
        <sz val="10"/>
        <color theme="1"/>
        <rFont val="宋体"/>
        <family val="3"/>
        <charset val="134"/>
      </rPr>
      <t>号</t>
    </r>
    <r>
      <rPr>
        <sz val="10"/>
        <color theme="1"/>
        <rFont val="Times New Roman"/>
        <family val="3"/>
        <charset val="134"/>
      </rPr>
      <t>)</t>
    </r>
    <phoneticPr fontId="55" type="noConversion"/>
  </si>
  <si>
    <t>应抵扣
金额
(汕市财教
〔2018〕14号)</t>
    <phoneticPr fontId="55" type="noConversion"/>
  </si>
  <si>
    <t>2016-2017学年和2017-2018学年地市中职建档立卡学生生活费市级补助清算资金安排表</t>
    <phoneticPr fontId="55" type="noConversion"/>
  </si>
  <si>
    <t>2016-2017学年和2017-2018学年全日制专科建档立卡学生免学费和生活费市级补助清算资金安排表（户籍地部分）</t>
    <phoneticPr fontId="55" type="noConversion"/>
  </si>
  <si>
    <t>2016-2017学年和2017-2018学年全日制专科建档立卡学生免学费和生活费市级补助清算资金安排表（市属高校部分）</t>
    <phoneticPr fontId="55" type="noConversion"/>
  </si>
  <si>
    <r>
      <t>(</t>
    </r>
    <r>
      <rPr>
        <b/>
        <sz val="9"/>
        <color theme="1"/>
        <rFont val="黑体"/>
        <family val="3"/>
        <charset val="134"/>
      </rPr>
      <t>市属</t>
    </r>
    <r>
      <rPr>
        <b/>
        <sz val="9"/>
        <color theme="1"/>
        <rFont val="Times New Roman"/>
        <family val="1"/>
      </rPr>
      <t>)M=L*0.3*0.4</t>
    </r>
    <r>
      <rPr>
        <b/>
        <sz val="9"/>
        <color theme="1"/>
        <rFont val="黑体"/>
        <family val="3"/>
        <charset val="134"/>
      </rPr>
      <t xml:space="preserve">
</t>
    </r>
    <r>
      <rPr>
        <b/>
        <sz val="9"/>
        <color theme="1"/>
        <rFont val="Times New Roman"/>
        <family val="1"/>
      </rPr>
      <t>(</t>
    </r>
    <r>
      <rPr>
        <b/>
        <sz val="9"/>
        <color theme="1"/>
        <rFont val="黑体"/>
        <family val="3"/>
        <charset val="134"/>
      </rPr>
      <t>区县</t>
    </r>
    <r>
      <rPr>
        <b/>
        <sz val="9"/>
        <color theme="1"/>
        <rFont val="Times New Roman"/>
        <family val="1"/>
      </rPr>
      <t>)M=L*0.3*0.2</t>
    </r>
    <phoneticPr fontId="55" type="noConversion"/>
  </si>
  <si>
    <r>
      <t>(</t>
    </r>
    <r>
      <rPr>
        <b/>
        <sz val="9"/>
        <color theme="1"/>
        <rFont val="黑体"/>
        <family val="3"/>
        <charset val="134"/>
      </rPr>
      <t>市属</t>
    </r>
    <r>
      <rPr>
        <b/>
        <sz val="9"/>
        <color theme="1"/>
        <rFont val="Times New Roman"/>
        <family val="1"/>
      </rPr>
      <t>)N=M*0.3*0.4</t>
    </r>
    <r>
      <rPr>
        <b/>
        <sz val="9"/>
        <color theme="1"/>
        <rFont val="黑体"/>
        <family val="3"/>
        <charset val="134"/>
      </rPr>
      <t xml:space="preserve">
</t>
    </r>
    <r>
      <rPr>
        <b/>
        <sz val="9"/>
        <color theme="1"/>
        <rFont val="Times New Roman"/>
        <family val="1"/>
      </rPr>
      <t>(</t>
    </r>
    <r>
      <rPr>
        <b/>
        <sz val="9"/>
        <color theme="1"/>
        <rFont val="黑体"/>
        <family val="3"/>
        <charset val="134"/>
      </rPr>
      <t>区县</t>
    </r>
    <r>
      <rPr>
        <b/>
        <sz val="9"/>
        <color theme="1"/>
        <rFont val="Times New Roman"/>
        <family val="1"/>
      </rPr>
      <t>)N=M*0.3*0.2</t>
    </r>
    <phoneticPr fontId="55" type="noConversion"/>
  </si>
  <si>
    <t>应补助金额</t>
    <phoneticPr fontId="55" type="noConversion"/>
  </si>
  <si>
    <t>已下达
补助资金
(汕市财教
〔2018〕39号)</t>
    <phoneticPr fontId="55" type="noConversion"/>
  </si>
  <si>
    <r>
      <t>2016-2017</t>
    </r>
    <r>
      <rPr>
        <sz val="10"/>
        <color theme="1"/>
        <rFont val="黑体"/>
        <family val="3"/>
        <charset val="134"/>
      </rPr>
      <t>学年漏报
学生人数</t>
    </r>
    <phoneticPr fontId="55" type="noConversion"/>
  </si>
  <si>
    <t>Q=H+I-F</t>
    <phoneticPr fontId="55" type="noConversion"/>
  </si>
  <si>
    <t>已抵扣金额
(汕市财教
〔2018〕39号)</t>
    <phoneticPr fontId="55" type="noConversion"/>
  </si>
  <si>
    <r>
      <t>(</t>
    </r>
    <r>
      <rPr>
        <b/>
        <sz val="9"/>
        <color theme="1"/>
        <rFont val="宋体"/>
        <family val="3"/>
        <charset val="134"/>
      </rPr>
      <t>市属</t>
    </r>
    <r>
      <rPr>
        <b/>
        <sz val="9"/>
        <color theme="1"/>
        <rFont val="Times New Roman"/>
        <family val="1"/>
      </rPr>
      <t>)G=F*1.2*0.4
(</t>
    </r>
    <r>
      <rPr>
        <b/>
        <sz val="9"/>
        <color theme="1"/>
        <rFont val="宋体"/>
        <family val="3"/>
        <charset val="134"/>
      </rPr>
      <t>区县</t>
    </r>
    <r>
      <rPr>
        <b/>
        <sz val="9"/>
        <color theme="1"/>
        <rFont val="Times New Roman"/>
        <family val="1"/>
      </rPr>
      <t>)G=F*1.2*0.2</t>
    </r>
    <phoneticPr fontId="55" type="noConversion"/>
  </si>
  <si>
    <r>
      <t>(</t>
    </r>
    <r>
      <rPr>
        <b/>
        <sz val="9"/>
        <color theme="1"/>
        <rFont val="宋体"/>
        <family val="3"/>
        <charset val="134"/>
      </rPr>
      <t>市属</t>
    </r>
    <r>
      <rPr>
        <b/>
        <sz val="9"/>
        <color theme="1"/>
        <rFont val="Times New Roman"/>
        <family val="1"/>
      </rPr>
      <t>)I=D*1.2*0.4
(</t>
    </r>
    <r>
      <rPr>
        <b/>
        <sz val="9"/>
        <color theme="1"/>
        <rFont val="宋体"/>
        <family val="3"/>
        <charset val="134"/>
      </rPr>
      <t>区县</t>
    </r>
    <r>
      <rPr>
        <b/>
        <sz val="9"/>
        <color theme="1"/>
        <rFont val="Times New Roman"/>
        <family val="1"/>
      </rPr>
      <t>)I=D*1.2*0.2</t>
    </r>
    <phoneticPr fontId="55" type="noConversion"/>
  </si>
  <si>
    <t>L=E</t>
    <phoneticPr fontId="55" type="noConversion"/>
  </si>
  <si>
    <r>
      <t>(</t>
    </r>
    <r>
      <rPr>
        <b/>
        <sz val="9"/>
        <color theme="1"/>
        <rFont val="宋体"/>
        <family val="3"/>
        <charset val="134"/>
      </rPr>
      <t>市属</t>
    </r>
    <r>
      <rPr>
        <b/>
        <sz val="9"/>
        <color theme="1"/>
        <rFont val="Times New Roman"/>
        <family val="1"/>
      </rPr>
      <t>)M=L*1.2*0.4*2
(</t>
    </r>
    <r>
      <rPr>
        <b/>
        <sz val="9"/>
        <color theme="1"/>
        <rFont val="宋体"/>
        <family val="3"/>
        <charset val="134"/>
      </rPr>
      <t>区县</t>
    </r>
    <r>
      <rPr>
        <b/>
        <sz val="9"/>
        <color theme="1"/>
        <rFont val="Times New Roman"/>
        <family val="1"/>
      </rPr>
      <t>)M=L*1.2*0.2*2</t>
    </r>
    <phoneticPr fontId="55" type="noConversion"/>
  </si>
  <si>
    <t>小学（生活费）</t>
    <phoneticPr fontId="55" type="noConversion"/>
  </si>
  <si>
    <t>初中（生活费）</t>
    <phoneticPr fontId="55" type="noConversion"/>
  </si>
  <si>
    <t>高中（生活费）</t>
    <phoneticPr fontId="55" type="noConversion"/>
  </si>
  <si>
    <t>高中（免学费）</t>
    <phoneticPr fontId="55" type="noConversion"/>
  </si>
  <si>
    <t>中职（生活费）</t>
    <phoneticPr fontId="55" type="noConversion"/>
  </si>
  <si>
    <t>F</t>
    <phoneticPr fontId="55" type="noConversion"/>
  </si>
  <si>
    <t>H</t>
    <phoneticPr fontId="55" type="noConversion"/>
  </si>
  <si>
    <t>K</t>
    <phoneticPr fontId="55" type="noConversion"/>
  </si>
  <si>
    <t>L</t>
    <phoneticPr fontId="55" type="noConversion"/>
  </si>
  <si>
    <t>N</t>
    <phoneticPr fontId="55" type="noConversion"/>
  </si>
  <si>
    <r>
      <rPr>
        <sz val="10"/>
        <color theme="1"/>
        <rFont val="黑体"/>
        <family val="3"/>
        <charset val="134"/>
      </rPr>
      <t xml:space="preserve">省已下达
免学费和生活费
补助资金
</t>
    </r>
    <r>
      <rPr>
        <sz val="10"/>
        <color theme="1"/>
        <rFont val="Times New Roman"/>
        <family val="1"/>
      </rPr>
      <t>(</t>
    </r>
    <r>
      <rPr>
        <sz val="10"/>
        <color theme="1"/>
        <rFont val="黑体"/>
        <family val="3"/>
        <charset val="134"/>
      </rPr>
      <t>粤财教〔</t>
    </r>
    <r>
      <rPr>
        <sz val="10"/>
        <color theme="1"/>
        <rFont val="Times New Roman"/>
        <family val="1"/>
      </rPr>
      <t>2018</t>
    </r>
    <r>
      <rPr>
        <sz val="10"/>
        <color theme="1"/>
        <rFont val="黑体"/>
        <family val="3"/>
        <charset val="134"/>
      </rPr>
      <t>〕</t>
    </r>
    <r>
      <rPr>
        <sz val="10"/>
        <color theme="1"/>
        <rFont val="Times New Roman"/>
        <family val="1"/>
      </rPr>
      <t>295</t>
    </r>
    <r>
      <rPr>
        <sz val="10"/>
        <color theme="1"/>
        <rFont val="黑体"/>
        <family val="3"/>
        <charset val="134"/>
      </rPr>
      <t>号</t>
    </r>
    <r>
      <rPr>
        <sz val="10"/>
        <color theme="1"/>
        <rFont val="Times New Roman"/>
        <family val="1"/>
      </rPr>
      <t>)</t>
    </r>
    <phoneticPr fontId="55" type="noConversion"/>
  </si>
  <si>
    <t>G=D+E-F</t>
    <phoneticPr fontId="55" type="noConversion"/>
  </si>
  <si>
    <t>I=H*0.5</t>
    <phoneticPr fontId="55" type="noConversion"/>
  </si>
  <si>
    <t>J=H*0.7</t>
    <phoneticPr fontId="55" type="noConversion"/>
  </si>
  <si>
    <r>
      <rPr>
        <sz val="10"/>
        <color theme="1"/>
        <rFont val="黑体"/>
        <family val="3"/>
        <charset val="134"/>
      </rPr>
      <t>粤财教〔</t>
    </r>
    <r>
      <rPr>
        <sz val="10"/>
        <color theme="1"/>
        <rFont val="Times New Roman"/>
        <family val="1"/>
      </rPr>
      <t>2018</t>
    </r>
    <r>
      <rPr>
        <sz val="10"/>
        <color theme="1"/>
        <rFont val="黑体"/>
        <family val="3"/>
        <charset val="134"/>
      </rPr>
      <t>〕</t>
    </r>
    <r>
      <rPr>
        <sz val="10"/>
        <color theme="1"/>
        <rFont val="Times New Roman"/>
        <family val="1"/>
      </rPr>
      <t>295</t>
    </r>
    <r>
      <rPr>
        <sz val="10"/>
        <color theme="1"/>
        <rFont val="黑体"/>
        <family val="3"/>
        <charset val="134"/>
      </rPr>
      <t>号</t>
    </r>
    <phoneticPr fontId="55" type="noConversion"/>
  </si>
  <si>
    <t>M=I+J-K-L</t>
    <phoneticPr fontId="55" type="noConversion"/>
  </si>
  <si>
    <t>O</t>
    <phoneticPr fontId="55" type="noConversion"/>
  </si>
  <si>
    <r>
      <rPr>
        <sz val="10"/>
        <color theme="1"/>
        <rFont val="黑体"/>
        <family val="3"/>
        <charset val="134"/>
      </rPr>
      <t>序
号</t>
    </r>
    <phoneticPr fontId="55" type="noConversion"/>
  </si>
  <si>
    <r>
      <rPr>
        <sz val="10"/>
        <color theme="1"/>
        <rFont val="黑体"/>
        <family val="3"/>
        <charset val="134"/>
      </rPr>
      <t>市本次应安排
免学费和生活费
补助金额</t>
    </r>
    <phoneticPr fontId="55" type="noConversion"/>
  </si>
  <si>
    <r>
      <rPr>
        <sz val="10"/>
        <color theme="1"/>
        <rFont val="黑体"/>
        <family val="3"/>
        <charset val="134"/>
      </rPr>
      <t>省已下达免学费
和生活费补助资金</t>
    </r>
    <phoneticPr fontId="55" type="noConversion"/>
  </si>
  <si>
    <r>
      <rPr>
        <sz val="10"/>
        <color theme="1"/>
        <rFont val="黑体"/>
        <family val="3"/>
        <charset val="134"/>
      </rPr>
      <t>粤财教〔</t>
    </r>
    <r>
      <rPr>
        <sz val="10"/>
        <color theme="1"/>
        <rFont val="Times New Roman"/>
        <family val="1"/>
      </rPr>
      <t>2018</t>
    </r>
    <r>
      <rPr>
        <sz val="10"/>
        <color theme="1"/>
        <rFont val="黑体"/>
        <family val="3"/>
        <charset val="134"/>
      </rPr>
      <t>〕</t>
    </r>
    <r>
      <rPr>
        <sz val="10"/>
        <color theme="1"/>
        <rFont val="Times New Roman"/>
        <family val="1"/>
      </rPr>
      <t>30</t>
    </r>
    <r>
      <rPr>
        <sz val="10"/>
        <color theme="1"/>
        <rFont val="黑体"/>
        <family val="3"/>
        <charset val="134"/>
      </rPr>
      <t>号</t>
    </r>
    <phoneticPr fontId="55" type="noConversion"/>
  </si>
  <si>
    <r>
      <rPr>
        <sz val="11"/>
        <color theme="1"/>
        <rFont val="仿宋_GB2312"/>
        <family val="3"/>
        <charset val="134"/>
      </rPr>
      <t>汕头职业技术学院</t>
    </r>
  </si>
  <si>
    <t>应安排
免学费金额</t>
    <phoneticPr fontId="55" type="noConversion"/>
  </si>
  <si>
    <t>应安排
生活费金额</t>
    <phoneticPr fontId="55" type="noConversion"/>
  </si>
  <si>
    <r>
      <rPr>
        <sz val="10"/>
        <color theme="1"/>
        <rFont val="黑体"/>
        <family val="3"/>
        <charset val="134"/>
      </rPr>
      <t xml:space="preserve">应抵扣金额
</t>
    </r>
    <r>
      <rPr>
        <sz val="10"/>
        <color theme="1"/>
        <rFont val="Times New Roman"/>
        <family val="1"/>
      </rPr>
      <t>(</t>
    </r>
    <r>
      <rPr>
        <sz val="10"/>
        <color theme="1"/>
        <rFont val="黑体"/>
        <family val="3"/>
        <charset val="134"/>
      </rPr>
      <t>汕市财教
〔</t>
    </r>
    <r>
      <rPr>
        <sz val="10"/>
        <color theme="1"/>
        <rFont val="Times New Roman"/>
        <family val="1"/>
      </rPr>
      <t>2017</t>
    </r>
    <r>
      <rPr>
        <sz val="10"/>
        <color theme="1"/>
        <rFont val="黑体"/>
        <family val="3"/>
        <charset val="134"/>
      </rPr>
      <t>〕</t>
    </r>
    <r>
      <rPr>
        <sz val="10"/>
        <color theme="1"/>
        <rFont val="Times New Roman"/>
        <family val="1"/>
      </rPr>
      <t>94</t>
    </r>
    <r>
      <rPr>
        <sz val="10"/>
        <color theme="1"/>
        <rFont val="黑体"/>
        <family val="3"/>
        <charset val="134"/>
      </rPr>
      <t>号</t>
    </r>
    <r>
      <rPr>
        <sz val="10"/>
        <color theme="1"/>
        <rFont val="Times New Roman"/>
        <family val="1"/>
      </rPr>
      <t>)</t>
    </r>
    <phoneticPr fontId="55" type="noConversion"/>
  </si>
  <si>
    <t>P</t>
    <phoneticPr fontId="55" type="noConversion"/>
  </si>
  <si>
    <t>其中:汕头职业技术学院（市属高校部分）</t>
    <phoneticPr fontId="55" type="noConversion"/>
  </si>
  <si>
    <t>汕头职业技术学院中专部</t>
    <phoneticPr fontId="55" type="noConversion"/>
  </si>
  <si>
    <t>汕头职业技术学院(合计)</t>
    <phoneticPr fontId="55" type="noConversion"/>
  </si>
  <si>
    <r>
      <t>汕头市</t>
    </r>
    <r>
      <rPr>
        <sz val="11"/>
        <color theme="1"/>
        <rFont val="仿宋"/>
        <family val="3"/>
        <charset val="134"/>
      </rPr>
      <t>鮀</t>
    </r>
    <r>
      <rPr>
        <sz val="11"/>
        <color theme="1"/>
        <rFont val="仿宋_GB2312"/>
        <family val="3"/>
        <charset val="134"/>
      </rPr>
      <t>滨职业技术学校</t>
    </r>
    <phoneticPr fontId="55" type="noConversion"/>
  </si>
  <si>
    <t>应补助免学费和
生活费金额</t>
    <phoneticPr fontId="55" type="noConversion"/>
  </si>
  <si>
    <r>
      <rPr>
        <sz val="10"/>
        <color theme="1"/>
        <rFont val="黑体"/>
        <family val="3"/>
        <charset val="134"/>
      </rPr>
      <t xml:space="preserve">已下达
补助资金
</t>
    </r>
    <r>
      <rPr>
        <sz val="10"/>
        <color theme="1"/>
        <rFont val="Times New Roman"/>
        <family val="1"/>
      </rPr>
      <t>(</t>
    </r>
    <r>
      <rPr>
        <sz val="10"/>
        <color theme="1"/>
        <rFont val="黑体"/>
        <family val="3"/>
        <charset val="134"/>
      </rPr>
      <t>汕市财教
〔</t>
    </r>
    <r>
      <rPr>
        <sz val="10"/>
        <color theme="1"/>
        <rFont val="Times New Roman"/>
        <family val="1"/>
      </rPr>
      <t>2018</t>
    </r>
    <r>
      <rPr>
        <sz val="10"/>
        <color theme="1"/>
        <rFont val="黑体"/>
        <family val="3"/>
        <charset val="134"/>
      </rPr>
      <t>〕</t>
    </r>
    <r>
      <rPr>
        <sz val="10"/>
        <color theme="1"/>
        <rFont val="Times New Roman"/>
        <family val="1"/>
      </rPr>
      <t>39</t>
    </r>
    <r>
      <rPr>
        <sz val="10"/>
        <color theme="1"/>
        <rFont val="黑体"/>
        <family val="3"/>
        <charset val="134"/>
      </rPr>
      <t>号</t>
    </r>
    <r>
      <rPr>
        <sz val="10"/>
        <color theme="1"/>
        <rFont val="Times New Roman"/>
        <family val="1"/>
      </rPr>
      <t>)</t>
    </r>
    <phoneticPr fontId="55" type="noConversion"/>
  </si>
  <si>
    <t>市本次
应安排
免学费
和生活费
补助金额</t>
    <phoneticPr fontId="55" type="noConversion"/>
  </si>
  <si>
    <t>本次安排
免学费
和生活费
补助金额</t>
    <phoneticPr fontId="55" type="noConversion"/>
  </si>
  <si>
    <t>大专（免学费和生活费，
户籍地部分）</t>
    <phoneticPr fontId="55" type="noConversion"/>
  </si>
  <si>
    <t>大专（免学费和生活费，
市属高校部分）</t>
    <phoneticPr fontId="55" type="noConversion"/>
  </si>
  <si>
    <t>待以后
年度收回
和
应抵扣</t>
    <phoneticPr fontId="55" type="noConversion"/>
  </si>
  <si>
    <t>以后
年度收回
和
应抵扣</t>
    <phoneticPr fontId="5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</si>
</sst>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00_ ;[Red]\-0.00\ "/>
    <numFmt numFmtId="178" formatCode="_ \¥* #,##0.00_ ;_ \¥* \-#,##0.00_ ;_ \¥* &quot;-&quot;??_ ;_ @_ "/>
    <numFmt numFmtId="179" formatCode="#,##0.00_ "/>
    <numFmt numFmtId="180" formatCode="#,##0_ "/>
    <numFmt numFmtId="181" formatCode="#,##0_ ;[Red]\-#,##0\ "/>
    <numFmt numFmtId="182" formatCode="#,##0.00_ ;[Red]\-#,##0.00\ "/>
    <numFmt numFmtId="183" formatCode="0_ "/>
    <numFmt numFmtId="184" formatCode="0_);[Red]\(0\)"/>
    <numFmt numFmtId="185" formatCode="0.00_);[Red]\(0.00\)"/>
  </numFmts>
  <fonts count="88" x14ac:knownFonts="1">
    <font>
      <sz val="11"/>
      <color theme="1"/>
      <name val="宋体"/>
      <charset val="134"/>
      <scheme val="minor"/>
    </font>
    <font>
      <b/>
      <sz val="11"/>
      <color theme="1"/>
      <name val="宋体"/>
      <family val="3"/>
      <charset val="134"/>
      <scheme val="minor"/>
    </font>
    <font>
      <sz val="16"/>
      <color theme="1"/>
      <name val="方正小标宋简体"/>
      <family val="3"/>
      <charset val="134"/>
    </font>
    <font>
      <b/>
      <sz val="12"/>
      <color theme="1"/>
      <name val="宋体"/>
      <family val="3"/>
      <charset val="134"/>
      <scheme val="minor"/>
    </font>
    <font>
      <b/>
      <sz val="10"/>
      <color theme="1"/>
      <name val="宋体"/>
      <family val="3"/>
      <charset val="134"/>
      <scheme val="minor"/>
    </font>
    <font>
      <sz val="16"/>
      <color theme="1"/>
      <name val="宋体"/>
      <family val="3"/>
      <charset val="134"/>
      <scheme val="minor"/>
    </font>
    <font>
      <b/>
      <sz val="16"/>
      <color theme="1"/>
      <name val="宋体"/>
      <family val="3"/>
      <charset val="134"/>
      <scheme val="minor"/>
    </font>
    <font>
      <sz val="10"/>
      <color theme="1"/>
      <name val="宋体"/>
      <family val="3"/>
      <charset val="134"/>
      <scheme val="minor"/>
    </font>
    <font>
      <b/>
      <sz val="11"/>
      <color theme="1"/>
      <name val="宋体"/>
      <family val="3"/>
      <charset val="134"/>
    </font>
    <font>
      <sz val="11"/>
      <name val="宋体"/>
      <family val="3"/>
      <charset val="134"/>
    </font>
    <font>
      <sz val="18"/>
      <color theme="1"/>
      <name val="宋体"/>
      <family val="3"/>
      <charset val="134"/>
      <scheme val="minor"/>
    </font>
    <font>
      <sz val="11"/>
      <color rgb="FFFF0000"/>
      <name val="宋体"/>
      <family val="3"/>
      <charset val="134"/>
      <scheme val="minor"/>
    </font>
    <font>
      <sz val="11"/>
      <color indexed="9"/>
      <name val="宋体"/>
      <family val="3"/>
      <charset val="134"/>
    </font>
    <font>
      <sz val="11"/>
      <color indexed="8"/>
      <name val="宋体"/>
      <family val="3"/>
      <charset val="134"/>
    </font>
    <font>
      <sz val="12"/>
      <name val="宋体"/>
      <family val="3"/>
      <charset val="134"/>
    </font>
    <font>
      <sz val="11"/>
      <color theme="1"/>
      <name val="宋体"/>
      <family val="3"/>
      <charset val="134"/>
      <scheme val="minor"/>
    </font>
    <font>
      <b/>
      <sz val="15"/>
      <color indexed="56"/>
      <name val="宋体"/>
      <family val="3"/>
      <charset val="134"/>
    </font>
    <font>
      <b/>
      <sz val="18"/>
      <color indexed="56"/>
      <name val="宋体"/>
      <family val="3"/>
      <charset val="134"/>
    </font>
    <font>
      <sz val="9"/>
      <name val="宋体"/>
      <family val="3"/>
      <charset val="134"/>
    </font>
    <font>
      <sz val="11"/>
      <color indexed="9"/>
      <name val="等线"/>
      <family val="3"/>
      <charset val="134"/>
    </font>
    <font>
      <sz val="11"/>
      <color indexed="53"/>
      <name val="宋体"/>
      <family val="3"/>
      <charset val="134"/>
    </font>
    <font>
      <sz val="11"/>
      <color indexed="8"/>
      <name val="Calibri"/>
      <family val="2"/>
    </font>
    <font>
      <b/>
      <sz val="11"/>
      <color indexed="9"/>
      <name val="宋体"/>
      <family val="3"/>
      <charset val="134"/>
    </font>
    <font>
      <b/>
      <sz val="13"/>
      <color indexed="62"/>
      <name val="宋体"/>
      <family val="3"/>
      <charset val="134"/>
    </font>
    <font>
      <sz val="11"/>
      <color indexed="8"/>
      <name val="等线"/>
      <family val="3"/>
      <charset val="134"/>
    </font>
    <font>
      <b/>
      <sz val="11"/>
      <color indexed="52"/>
      <name val="宋体"/>
      <family val="3"/>
      <charset val="134"/>
    </font>
    <font>
      <sz val="11"/>
      <color indexed="20"/>
      <name val="宋体"/>
      <family val="3"/>
      <charset val="134"/>
    </font>
    <font>
      <b/>
      <sz val="15"/>
      <color indexed="62"/>
      <name val="宋体"/>
      <family val="3"/>
      <charset val="134"/>
    </font>
    <font>
      <sz val="11"/>
      <color indexed="16"/>
      <name val="宋体"/>
      <family val="3"/>
      <charset val="134"/>
    </font>
    <font>
      <b/>
      <sz val="11"/>
      <color indexed="62"/>
      <name val="宋体"/>
      <family val="3"/>
      <charset val="134"/>
    </font>
    <font>
      <b/>
      <sz val="15"/>
      <color indexed="54"/>
      <name val="宋体"/>
      <family val="3"/>
      <charset val="134"/>
    </font>
    <font>
      <sz val="10"/>
      <name val="宋体"/>
      <family val="3"/>
      <charset val="134"/>
    </font>
    <font>
      <i/>
      <sz val="11"/>
      <color indexed="23"/>
      <name val="宋体"/>
      <family val="3"/>
      <charset val="134"/>
    </font>
    <font>
      <sz val="10"/>
      <name val="Arial"/>
      <family val="2"/>
    </font>
    <font>
      <b/>
      <sz val="11"/>
      <color indexed="56"/>
      <name val="宋体"/>
      <family val="3"/>
      <charset val="134"/>
    </font>
    <font>
      <b/>
      <sz val="18"/>
      <color indexed="62"/>
      <name val="宋体"/>
      <family val="3"/>
      <charset val="134"/>
    </font>
    <font>
      <sz val="11"/>
      <color indexed="8"/>
      <name val="Tahoma"/>
      <family val="2"/>
    </font>
    <font>
      <b/>
      <sz val="15"/>
      <color indexed="54"/>
      <name val="等线"/>
      <family val="3"/>
      <charset val="134"/>
    </font>
    <font>
      <b/>
      <sz val="11"/>
      <color indexed="8"/>
      <name val="宋体"/>
      <family val="3"/>
      <charset val="134"/>
    </font>
    <font>
      <sz val="18"/>
      <color indexed="54"/>
      <name val="宋体"/>
      <family val="3"/>
      <charset val="134"/>
    </font>
    <font>
      <b/>
      <sz val="18"/>
      <color indexed="54"/>
      <name val="宋体"/>
      <family val="3"/>
      <charset val="134"/>
    </font>
    <font>
      <b/>
      <sz val="11"/>
      <color indexed="54"/>
      <name val="宋体"/>
      <family val="3"/>
      <charset val="134"/>
    </font>
    <font>
      <b/>
      <sz val="11"/>
      <color indexed="54"/>
      <name val="等线"/>
      <family val="3"/>
      <charset val="134"/>
    </font>
    <font>
      <sz val="11"/>
      <color indexed="52"/>
      <name val="宋体"/>
      <family val="3"/>
      <charset val="134"/>
    </font>
    <font>
      <b/>
      <sz val="13"/>
      <color indexed="54"/>
      <name val="宋体"/>
      <family val="3"/>
      <charset val="134"/>
    </font>
    <font>
      <b/>
      <sz val="13"/>
      <color indexed="56"/>
      <name val="宋体"/>
      <family val="3"/>
      <charset val="134"/>
    </font>
    <font>
      <sz val="11"/>
      <color indexed="16"/>
      <name val="Tahoma"/>
      <family val="2"/>
    </font>
    <font>
      <sz val="11"/>
      <color indexed="17"/>
      <name val="Tahoma"/>
      <family val="2"/>
    </font>
    <font>
      <sz val="11"/>
      <color indexed="17"/>
      <name val="宋体"/>
      <family val="3"/>
      <charset val="134"/>
    </font>
    <font>
      <sz val="11"/>
      <color indexed="60"/>
      <name val="宋体"/>
      <family val="3"/>
      <charset val="134"/>
    </font>
    <font>
      <b/>
      <sz val="13"/>
      <color indexed="54"/>
      <name val="等线"/>
      <family val="3"/>
      <charset val="134"/>
    </font>
    <font>
      <sz val="18"/>
      <color indexed="54"/>
      <name val="等线 Light"/>
      <family val="3"/>
      <charset val="134"/>
    </font>
    <font>
      <sz val="11"/>
      <color indexed="20"/>
      <name val="等线"/>
      <family val="3"/>
      <charset val="134"/>
    </font>
    <font>
      <b/>
      <sz val="11"/>
      <color indexed="53"/>
      <name val="宋体"/>
      <family val="3"/>
      <charset val="134"/>
    </font>
    <font>
      <b/>
      <sz val="9"/>
      <name val="宋体"/>
      <family val="3"/>
      <charset val="134"/>
    </font>
    <font>
      <sz val="9"/>
      <name val="宋体"/>
      <family val="3"/>
      <charset val="134"/>
      <scheme val="minor"/>
    </font>
    <font>
      <sz val="11"/>
      <color theme="1"/>
      <name val="仿宋_GB2312"/>
      <family val="3"/>
      <charset val="134"/>
    </font>
    <font>
      <sz val="10"/>
      <color theme="1"/>
      <name val="仿宋_GB2312"/>
      <family val="3"/>
      <charset val="134"/>
    </font>
    <font>
      <b/>
      <sz val="11"/>
      <color theme="1"/>
      <name val="黑体"/>
      <family val="3"/>
      <charset val="134"/>
    </font>
    <font>
      <sz val="11"/>
      <color theme="1"/>
      <name val="黑体"/>
      <family val="3"/>
      <charset val="134"/>
    </font>
    <font>
      <sz val="10"/>
      <color theme="1"/>
      <name val="黑体"/>
      <family val="3"/>
      <charset val="134"/>
    </font>
    <font>
      <sz val="11"/>
      <color theme="1"/>
      <name val="Times New Roman"/>
      <family val="1"/>
    </font>
    <font>
      <sz val="10"/>
      <color theme="1"/>
      <name val="Times New Roman"/>
      <family val="1"/>
    </font>
    <font>
      <b/>
      <sz val="11"/>
      <color theme="1"/>
      <name val="Times New Roman"/>
      <family val="1"/>
    </font>
    <font>
      <b/>
      <sz val="11"/>
      <color theme="1"/>
      <name val="宋体"/>
      <family val="3"/>
      <charset val="134"/>
      <scheme val="minor"/>
    </font>
    <font>
      <sz val="16"/>
      <color indexed="8"/>
      <name val="Times New Roman"/>
      <family val="1"/>
    </font>
    <font>
      <sz val="9"/>
      <name val="宋体"/>
      <family val="3"/>
      <charset val="134"/>
    </font>
    <font>
      <sz val="10"/>
      <color indexed="8"/>
      <name val="黑体"/>
      <family val="3"/>
      <charset val="134"/>
    </font>
    <font>
      <sz val="10"/>
      <color indexed="8"/>
      <name val="Times New Roman"/>
      <family val="1"/>
    </font>
    <font>
      <b/>
      <sz val="10"/>
      <color theme="1"/>
      <name val="Times New Roman"/>
      <family val="1"/>
    </font>
    <font>
      <sz val="12"/>
      <color theme="1"/>
      <name val="Times New Roman"/>
      <family val="1"/>
    </font>
    <font>
      <sz val="12"/>
      <color theme="1"/>
      <name val="黑体"/>
      <family val="3"/>
      <charset val="134"/>
    </font>
    <font>
      <b/>
      <sz val="10"/>
      <color theme="1"/>
      <name val="黑体"/>
      <family val="3"/>
      <charset val="134"/>
    </font>
    <font>
      <sz val="10"/>
      <color theme="1"/>
      <name val="Times New Roman"/>
      <family val="3"/>
      <charset val="134"/>
    </font>
    <font>
      <sz val="12"/>
      <color theme="1"/>
      <name val="Times New Roman"/>
      <family val="3"/>
      <charset val="134"/>
    </font>
    <font>
      <b/>
      <sz val="9"/>
      <color theme="1"/>
      <name val="Times New Roman"/>
      <family val="1"/>
    </font>
    <font>
      <b/>
      <sz val="9"/>
      <color theme="1"/>
      <name val="黑体"/>
      <family val="3"/>
      <charset val="134"/>
    </font>
    <font>
      <sz val="10"/>
      <color theme="1"/>
      <name val="宋体"/>
      <family val="3"/>
      <charset val="134"/>
    </font>
    <font>
      <sz val="11"/>
      <color rgb="FFFF0000"/>
      <name val="Times New Roman"/>
      <family val="1"/>
    </font>
    <font>
      <b/>
      <sz val="9"/>
      <name val="Times New Roman"/>
      <family val="1"/>
    </font>
    <font>
      <sz val="9"/>
      <color theme="1"/>
      <name val="Times New Roman"/>
      <family val="1"/>
    </font>
    <font>
      <b/>
      <sz val="11"/>
      <name val="Times New Roman"/>
      <family val="1"/>
    </font>
    <font>
      <sz val="24"/>
      <color theme="1"/>
      <name val="方正小标宋简体"/>
      <family val="3"/>
      <charset val="134"/>
    </font>
    <font>
      <sz val="21"/>
      <color theme="1"/>
      <name val="方正小标宋简体"/>
      <family val="3"/>
      <charset val="134"/>
    </font>
    <font>
      <b/>
      <sz val="9"/>
      <color theme="1"/>
      <name val="宋体"/>
      <family val="3"/>
      <charset val="134"/>
    </font>
    <font>
      <sz val="12"/>
      <color theme="1"/>
      <name val="宋体"/>
      <family val="3"/>
      <charset val="134"/>
      <scheme val="minor"/>
    </font>
    <font>
      <sz val="12"/>
      <color indexed="81"/>
      <name val="宋体"/>
      <family val="3"/>
      <charset val="134"/>
    </font>
    <font>
      <sz val="11"/>
      <color theme="1"/>
      <name val="仿宋"/>
      <family val="3"/>
      <charset val="134"/>
    </font>
  </fonts>
  <fills count="3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52"/>
        <bgColor indexed="64"/>
      </patternFill>
    </fill>
    <fill>
      <patternFill patternType="solid">
        <fgColor indexed="11"/>
        <bgColor indexed="64"/>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45"/>
        <bgColor indexed="64"/>
      </patternFill>
    </fill>
    <fill>
      <patternFill patternType="solid">
        <fgColor indexed="43"/>
        <bgColor indexed="64"/>
      </patternFill>
    </fill>
    <fill>
      <patternFill patternType="solid">
        <fgColor indexed="27"/>
        <bgColor indexed="64"/>
      </patternFill>
    </fill>
    <fill>
      <patternFill patternType="solid">
        <fgColor indexed="47"/>
        <bgColor indexed="64"/>
      </patternFill>
    </fill>
    <fill>
      <patternFill patternType="solid">
        <fgColor indexed="29"/>
        <bgColor indexed="64"/>
      </patternFill>
    </fill>
    <fill>
      <patternFill patternType="solid">
        <fgColor indexed="49"/>
        <bgColor indexed="64"/>
      </patternFill>
    </fill>
    <fill>
      <patternFill patternType="solid">
        <fgColor indexed="26"/>
        <bgColor indexed="64"/>
      </patternFill>
    </fill>
    <fill>
      <patternFill patternType="solid">
        <fgColor indexed="46"/>
        <bgColor indexed="64"/>
      </patternFill>
    </fill>
    <fill>
      <patternFill patternType="solid">
        <fgColor indexed="22"/>
        <bgColor indexed="64"/>
      </patternFill>
    </fill>
    <fill>
      <patternFill patternType="solid">
        <fgColor indexed="30"/>
        <bgColor indexed="64"/>
      </patternFill>
    </fill>
    <fill>
      <patternFill patternType="solid">
        <fgColor indexed="10"/>
        <bgColor indexed="64"/>
      </patternFill>
    </fill>
    <fill>
      <patternFill patternType="solid">
        <fgColor indexed="55"/>
        <bgColor indexed="64"/>
      </patternFill>
    </fill>
    <fill>
      <patternFill patternType="solid">
        <fgColor indexed="9"/>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62"/>
        <bgColor indexed="64"/>
      </patternFill>
    </fill>
    <fill>
      <patternFill patternType="solid">
        <fgColor indexed="54"/>
        <bgColor indexed="64"/>
      </patternFill>
    </fill>
    <fill>
      <patternFill patternType="solid">
        <fgColor indexed="53"/>
        <bgColor indexed="64"/>
      </patternFill>
    </fill>
    <fill>
      <patternFill patternType="solid">
        <fgColor indexed="57"/>
        <bgColor indexed="64"/>
      </patternFill>
    </fill>
    <fill>
      <patternFill patternType="solid">
        <fgColor indexed="24"/>
        <bgColor indexed="64"/>
      </patternFill>
    </fill>
  </fills>
  <borders count="3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62"/>
      </bottom>
      <diagonal/>
    </border>
    <border>
      <left/>
      <right/>
      <top/>
      <bottom style="medium">
        <color indexed="49"/>
      </bottom>
      <diagonal/>
    </border>
    <border>
      <left/>
      <right/>
      <top/>
      <bottom style="thick">
        <color indexed="49"/>
      </bottom>
      <diagonal/>
    </border>
    <border>
      <left/>
      <right/>
      <top style="thin">
        <color indexed="62"/>
      </top>
      <bottom style="double">
        <color indexed="62"/>
      </bottom>
      <diagonal/>
    </border>
    <border>
      <left/>
      <right/>
      <top/>
      <bottom style="medium">
        <color indexed="30"/>
      </bottom>
      <diagonal/>
    </border>
    <border>
      <left/>
      <right/>
      <top/>
      <bottom style="medium">
        <color indexed="22"/>
      </bottom>
      <diagonal/>
    </border>
    <border>
      <left/>
      <right/>
      <top style="thin">
        <color indexed="54"/>
      </top>
      <bottom style="double">
        <color indexed="54"/>
      </bottom>
      <diagonal/>
    </border>
    <border>
      <left/>
      <right/>
      <top/>
      <bottom style="medium">
        <color indexed="44"/>
      </bottom>
      <diagonal/>
    </border>
    <border>
      <left/>
      <right/>
      <top/>
      <bottom style="thick">
        <color indexed="22"/>
      </bottom>
      <diagonal/>
    </border>
    <border>
      <left/>
      <right/>
      <top style="thin">
        <color indexed="49"/>
      </top>
      <bottom style="double">
        <color indexed="49"/>
      </bottom>
      <diagonal/>
    </border>
    <border>
      <left/>
      <right/>
      <top/>
      <bottom style="medium">
        <color indexed="48"/>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s>
  <cellStyleXfs count="4016">
    <xf numFmtId="0" fontId="0" fillId="0" borderId="0"/>
    <xf numFmtId="0" fontId="16" fillId="9" borderId="0" applyNumberFormat="0" applyBorder="0" applyAlignment="0" applyProtection="0">
      <alignment vertical="center"/>
    </xf>
    <xf numFmtId="0" fontId="13" fillId="15"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4" fillId="0" borderId="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0" borderId="0">
      <alignment vertical="center"/>
    </xf>
    <xf numFmtId="0" fontId="13" fillId="9" borderId="0" applyNumberFormat="0" applyBorder="0" applyAlignment="0" applyProtection="0">
      <alignment vertical="center"/>
    </xf>
    <xf numFmtId="0" fontId="13" fillId="11" borderId="0" applyNumberFormat="0" applyBorder="0" applyAlignment="0" applyProtection="0">
      <alignment vertical="center"/>
    </xf>
    <xf numFmtId="0" fontId="12" fillId="17" borderId="0" applyNumberFormat="0" applyBorder="0" applyAlignment="0" applyProtection="0">
      <alignment vertical="center"/>
    </xf>
    <xf numFmtId="0" fontId="13" fillId="13" borderId="0" applyNumberFormat="0" applyBorder="0" applyAlignment="0" applyProtection="0">
      <alignment vertical="center"/>
    </xf>
    <xf numFmtId="0" fontId="14" fillId="0" borderId="0"/>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4" fillId="0" borderId="0">
      <alignment vertical="center"/>
    </xf>
    <xf numFmtId="0" fontId="13" fillId="0" borderId="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2" fillId="1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3" fillId="0" borderId="0">
      <alignment vertical="center"/>
    </xf>
    <xf numFmtId="0" fontId="16" fillId="8"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7" fillId="7" borderId="0" applyNumberFormat="0" applyBorder="0" applyAlignment="0" applyProtection="0">
      <alignment vertical="center"/>
    </xf>
    <xf numFmtId="0" fontId="12" fillId="14" borderId="0" applyNumberFormat="0" applyBorder="0" applyAlignment="0" applyProtection="0">
      <alignment vertical="center"/>
    </xf>
    <xf numFmtId="0" fontId="13" fillId="15" borderId="0" applyNumberFormat="0" applyBorder="0" applyAlignment="0" applyProtection="0">
      <alignment vertical="center"/>
    </xf>
    <xf numFmtId="0" fontId="18" fillId="8"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3" fillId="0" borderId="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7" fillId="8" borderId="0" applyNumberFormat="0" applyBorder="0" applyAlignment="0" applyProtection="0">
      <alignment vertical="center"/>
    </xf>
    <xf numFmtId="0" fontId="19" fillId="6" borderId="0" applyNumberFormat="0" applyBorder="0" applyAlignment="0" applyProtection="0">
      <alignment vertical="center"/>
    </xf>
    <xf numFmtId="0" fontId="13" fillId="12" borderId="0" applyNumberFormat="0" applyBorder="0" applyAlignment="0" applyProtection="0">
      <alignment vertical="center"/>
    </xf>
    <xf numFmtId="0" fontId="16" fillId="9" borderId="0" applyNumberFormat="0" applyBorder="0" applyAlignment="0" applyProtection="0">
      <alignment vertical="center"/>
    </xf>
    <xf numFmtId="0" fontId="13" fillId="15" borderId="0" applyNumberFormat="0" applyBorder="0" applyAlignment="0" applyProtection="0">
      <alignment vertical="center"/>
    </xf>
    <xf numFmtId="0" fontId="12" fillId="12" borderId="0" applyNumberFormat="0" applyBorder="0" applyAlignment="0" applyProtection="0">
      <alignment vertical="center"/>
    </xf>
    <xf numFmtId="0" fontId="13" fillId="8" borderId="0" applyNumberFormat="0" applyBorder="0" applyAlignment="0" applyProtection="0">
      <alignment vertical="center"/>
    </xf>
    <xf numFmtId="0" fontId="9" fillId="0" borderId="0">
      <alignment vertical="center"/>
    </xf>
    <xf numFmtId="0" fontId="14" fillId="0" borderId="0">
      <alignment vertical="center"/>
    </xf>
    <xf numFmtId="0" fontId="14" fillId="0" borderId="0">
      <alignment vertical="center"/>
    </xf>
    <xf numFmtId="0" fontId="13" fillId="0" borderId="0">
      <alignment vertical="center"/>
    </xf>
    <xf numFmtId="0" fontId="13" fillId="13"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3" fillId="15" borderId="0" applyNumberFormat="0" applyBorder="0" applyAlignment="0" applyProtection="0">
      <alignment vertical="center"/>
    </xf>
    <xf numFmtId="0" fontId="12" fillId="14"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3" fillId="12" borderId="0" applyNumberFormat="0" applyBorder="0" applyAlignment="0" applyProtection="0">
      <alignment vertical="center"/>
    </xf>
    <xf numFmtId="0" fontId="12" fillId="19"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24" fillId="21" borderId="0" applyNumberFormat="0" applyBorder="0" applyAlignment="0" applyProtection="0">
      <alignment vertical="center"/>
    </xf>
    <xf numFmtId="0" fontId="13" fillId="11" borderId="0" applyNumberFormat="0" applyBorder="0" applyAlignment="0" applyProtection="0">
      <alignment vertical="center"/>
    </xf>
    <xf numFmtId="0" fontId="20" fillId="0" borderId="13" applyNumberFormat="0" applyFill="0" applyAlignment="0" applyProtection="0">
      <alignment vertical="center"/>
    </xf>
    <xf numFmtId="0" fontId="13" fillId="17" borderId="0" applyNumberFormat="0" applyBorder="0" applyAlignment="0" applyProtection="0">
      <alignment vertical="center"/>
    </xf>
    <xf numFmtId="0" fontId="12" fillId="19" borderId="0" applyNumberFormat="0" applyBorder="0" applyAlignment="0" applyProtection="0">
      <alignment vertical="center"/>
    </xf>
    <xf numFmtId="0" fontId="13" fillId="8" borderId="0" applyNumberFormat="0" applyBorder="0" applyAlignment="0" applyProtection="0">
      <alignment vertical="center"/>
    </xf>
    <xf numFmtId="0" fontId="13" fillId="0" borderId="0">
      <alignment vertical="center"/>
    </xf>
    <xf numFmtId="0" fontId="21" fillId="0" borderId="0">
      <alignment vertical="center"/>
    </xf>
    <xf numFmtId="0" fontId="13" fillId="17" borderId="0" applyNumberFormat="0" applyBorder="0" applyAlignment="0" applyProtection="0">
      <alignment vertical="center"/>
    </xf>
    <xf numFmtId="0" fontId="22" fillId="20" borderId="14"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23" fillId="0" borderId="15" applyNumberFormat="0" applyFill="0" applyAlignment="0" applyProtection="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3" fillId="0" borderId="0">
      <alignment vertical="center"/>
    </xf>
    <xf numFmtId="0" fontId="26" fillId="9" borderId="0" applyNumberFormat="0" applyBorder="0" applyAlignment="0" applyProtection="0">
      <alignment vertical="center"/>
    </xf>
    <xf numFmtId="0" fontId="13" fillId="11" borderId="0" applyNumberFormat="0" applyBorder="0" applyAlignment="0" applyProtection="0">
      <alignment vertical="center"/>
    </xf>
    <xf numFmtId="0" fontId="12" fillId="19" borderId="0" applyNumberFormat="0" applyBorder="0" applyAlignment="0" applyProtection="0">
      <alignment vertical="center"/>
    </xf>
    <xf numFmtId="0" fontId="14" fillId="0" borderId="0">
      <alignment vertical="center"/>
    </xf>
    <xf numFmtId="0" fontId="13" fillId="21"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4" fillId="0" borderId="0">
      <alignment vertical="center"/>
    </xf>
    <xf numFmtId="0" fontId="17" fillId="0" borderId="0" applyNumberFormat="0" applyFill="0" applyBorder="0" applyAlignment="0" applyProtection="0">
      <alignment vertical="center"/>
    </xf>
    <xf numFmtId="0" fontId="13" fillId="0" borderId="0">
      <alignment vertical="center"/>
    </xf>
    <xf numFmtId="0" fontId="28" fillId="9" borderId="0" applyNumberFormat="0" applyBorder="0" applyAlignment="0" applyProtection="0">
      <alignment vertical="center"/>
    </xf>
    <xf numFmtId="0" fontId="19" fillId="14"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3" fillId="8" borderId="0" applyNumberFormat="0" applyBorder="0" applyAlignment="0" applyProtection="0">
      <alignment vertical="center"/>
    </xf>
    <xf numFmtId="0" fontId="12" fillId="19"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0" borderId="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4" fillId="0" borderId="0"/>
    <xf numFmtId="0" fontId="12" fillId="18" borderId="0" applyNumberFormat="0" applyBorder="0" applyAlignment="0" applyProtection="0">
      <alignment vertical="center"/>
    </xf>
    <xf numFmtId="0" fontId="13" fillId="16"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17" applyNumberFormat="0" applyFill="0" applyAlignment="0" applyProtection="0">
      <alignment vertical="center"/>
    </xf>
    <xf numFmtId="0" fontId="13" fillId="9" borderId="0" applyNumberFormat="0" applyBorder="0" applyAlignment="0" applyProtection="0">
      <alignment vertical="center"/>
    </xf>
    <xf numFmtId="0" fontId="14" fillId="0" borderId="0"/>
    <xf numFmtId="0" fontId="13" fillId="0" borderId="0">
      <protection locked="0"/>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4" fillId="0" borderId="0"/>
    <xf numFmtId="0" fontId="13" fillId="5" borderId="0" applyNumberFormat="0" applyBorder="0" applyAlignment="0" applyProtection="0">
      <alignment vertical="center"/>
    </xf>
    <xf numFmtId="0" fontId="13" fillId="0" borderId="0">
      <alignment vertical="center"/>
    </xf>
    <xf numFmtId="0" fontId="13" fillId="7" borderId="0" applyNumberFormat="0" applyBorder="0" applyAlignment="0" applyProtection="0">
      <alignment vertical="center"/>
    </xf>
    <xf numFmtId="0" fontId="14" fillId="0" borderId="0">
      <alignment vertical="center"/>
    </xf>
    <xf numFmtId="0" fontId="12" fillId="4" borderId="0" applyNumberFormat="0" applyBorder="0" applyAlignment="0" applyProtection="0">
      <alignment vertical="center"/>
    </xf>
    <xf numFmtId="0" fontId="13" fillId="12" borderId="0" applyNumberFormat="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2" fillId="19" borderId="0" applyNumberFormat="0" applyBorder="0" applyAlignment="0" applyProtection="0">
      <alignment vertical="center"/>
    </xf>
    <xf numFmtId="0" fontId="14" fillId="0" borderId="0">
      <alignment vertical="center"/>
    </xf>
    <xf numFmtId="0" fontId="12" fillId="14" borderId="0" applyNumberFormat="0" applyBorder="0" applyAlignment="0" applyProtection="0">
      <alignment vertical="center"/>
    </xf>
    <xf numFmtId="0" fontId="13" fillId="17"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4" fillId="0" borderId="0">
      <alignment vertical="center"/>
    </xf>
    <xf numFmtId="0" fontId="12" fillId="4" borderId="0" applyNumberFormat="0" applyBorder="0" applyAlignment="0" applyProtection="0">
      <alignment vertical="center"/>
    </xf>
    <xf numFmtId="0" fontId="13" fillId="12"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2" fillId="13"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4" fillId="0" borderId="0">
      <alignment vertical="center"/>
    </xf>
    <xf numFmtId="0" fontId="13" fillId="0" borderId="0">
      <protection locked="0"/>
    </xf>
    <xf numFmtId="0" fontId="13" fillId="8"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4" fillId="0" borderId="0">
      <alignment vertical="center"/>
    </xf>
    <xf numFmtId="0" fontId="13" fillId="21" borderId="0" applyNumberFormat="0" applyBorder="0" applyAlignment="0" applyProtection="0">
      <alignment vertical="center"/>
    </xf>
    <xf numFmtId="0" fontId="25" fillId="21" borderId="16" applyNumberFormat="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13" fillId="0" borderId="0">
      <protection locked="0"/>
    </xf>
    <xf numFmtId="0" fontId="13" fillId="6"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21" borderId="0" applyNumberFormat="0" applyBorder="0" applyAlignment="0" applyProtection="0">
      <alignment vertical="center"/>
    </xf>
    <xf numFmtId="0" fontId="13" fillId="6" borderId="0" applyNumberFormat="0" applyBorder="0" applyAlignment="0" applyProtection="0">
      <alignment vertical="center"/>
    </xf>
    <xf numFmtId="0" fontId="16" fillId="8" borderId="0" applyNumberFormat="0" applyBorder="0" applyAlignment="0" applyProtection="0">
      <alignment vertical="center"/>
    </xf>
    <xf numFmtId="0" fontId="13" fillId="8" borderId="0" applyNumberFormat="0" applyBorder="0" applyAlignment="0" applyProtection="0">
      <alignment vertical="center"/>
    </xf>
    <xf numFmtId="0" fontId="16" fillId="8" borderId="0" applyNumberFormat="0" applyBorder="0" applyAlignment="0" applyProtection="0">
      <alignment vertical="center"/>
    </xf>
    <xf numFmtId="0" fontId="12" fillId="6" borderId="0" applyNumberFormat="0" applyBorder="0" applyAlignment="0" applyProtection="0">
      <alignment vertical="center"/>
    </xf>
    <xf numFmtId="0" fontId="13" fillId="8" borderId="0" applyNumberFormat="0" applyBorder="0" applyAlignment="0" applyProtection="0">
      <alignment vertical="center"/>
    </xf>
    <xf numFmtId="0" fontId="12" fillId="19" borderId="0" applyNumberFormat="0" applyBorder="0" applyAlignment="0" applyProtection="0">
      <alignment vertical="center"/>
    </xf>
    <xf numFmtId="0" fontId="14" fillId="0" borderId="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4" fillId="0" borderId="0"/>
    <xf numFmtId="0" fontId="13" fillId="8" borderId="0" applyNumberFormat="0" applyBorder="0" applyAlignment="0" applyProtection="0">
      <alignment vertical="center"/>
    </xf>
    <xf numFmtId="0" fontId="12" fillId="13" borderId="0" applyNumberFormat="0" applyBorder="0" applyAlignment="0" applyProtection="0">
      <alignment vertical="center"/>
    </xf>
    <xf numFmtId="0" fontId="13" fillId="8" borderId="0" applyNumberFormat="0" applyBorder="0" applyAlignment="0" applyProtection="0">
      <alignment vertical="center"/>
    </xf>
    <xf numFmtId="0" fontId="13" fillId="0" borderId="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3" fillId="8" borderId="0" applyNumberFormat="0" applyBorder="0" applyAlignment="0" applyProtection="0">
      <alignment vertical="center"/>
    </xf>
    <xf numFmtId="0" fontId="14" fillId="0" borderId="0">
      <alignment vertical="center"/>
    </xf>
    <xf numFmtId="0" fontId="13" fillId="8" borderId="0" applyNumberFormat="0" applyBorder="0" applyAlignment="0" applyProtection="0">
      <alignment vertical="center"/>
    </xf>
    <xf numFmtId="0" fontId="16" fillId="0" borderId="18" applyNumberFormat="0" applyFill="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2" fillId="22"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7"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2" fillId="14" borderId="0" applyNumberFormat="0" applyBorder="0" applyAlignment="0" applyProtection="0">
      <alignment vertical="center"/>
    </xf>
    <xf numFmtId="0" fontId="14" fillId="0" borderId="0">
      <alignment vertical="center"/>
    </xf>
    <xf numFmtId="0" fontId="13" fillId="8" borderId="0" applyNumberFormat="0" applyBorder="0" applyAlignment="0" applyProtection="0">
      <alignment vertical="center"/>
    </xf>
    <xf numFmtId="0" fontId="12" fillId="5"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4" fillId="0" borderId="0">
      <alignment vertical="center"/>
    </xf>
    <xf numFmtId="0" fontId="13" fillId="8" borderId="0" applyNumberFormat="0" applyBorder="0" applyAlignment="0" applyProtection="0">
      <alignment vertical="center"/>
    </xf>
    <xf numFmtId="0" fontId="27" fillId="0" borderId="17" applyNumberFormat="0" applyFill="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31" fillId="0" borderId="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4" fillId="0" borderId="0">
      <alignment vertical="center"/>
    </xf>
    <xf numFmtId="0" fontId="13" fillId="8" borderId="0" applyNumberFormat="0" applyBorder="0" applyAlignment="0" applyProtection="0">
      <alignment vertical="center"/>
    </xf>
    <xf numFmtId="0" fontId="13" fillId="0" borderId="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0" borderId="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13" fillId="0" borderId="0">
      <alignment vertical="center"/>
    </xf>
    <xf numFmtId="0" fontId="13" fillId="8" borderId="0" applyNumberFormat="0" applyBorder="0" applyAlignment="0" applyProtection="0">
      <alignment vertical="center"/>
    </xf>
    <xf numFmtId="0" fontId="12" fillId="22"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3" fillId="0" borderId="0"/>
    <xf numFmtId="0" fontId="9" fillId="0" borderId="0">
      <alignment vertical="center"/>
    </xf>
    <xf numFmtId="0" fontId="12" fillId="22" borderId="0" applyNumberFormat="0" applyBorder="0" applyAlignment="0" applyProtection="0">
      <alignment vertical="center"/>
    </xf>
    <xf numFmtId="0" fontId="13" fillId="11" borderId="0" applyNumberFormat="0" applyBorder="0" applyAlignment="0" applyProtection="0">
      <alignment vertical="center"/>
    </xf>
    <xf numFmtId="0" fontId="13" fillId="0" borderId="0">
      <alignment vertical="center"/>
    </xf>
    <xf numFmtId="0" fontId="13" fillId="0" borderId="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24" fillId="12" borderId="0" applyNumberFormat="0" applyBorder="0" applyAlignment="0" applyProtection="0">
      <alignment vertical="center"/>
    </xf>
    <xf numFmtId="0" fontId="13" fillId="8" borderId="0" applyNumberFormat="0" applyBorder="0" applyAlignment="0" applyProtection="0">
      <alignment vertical="center"/>
    </xf>
    <xf numFmtId="0" fontId="12" fillId="5" borderId="0" applyNumberFormat="0" applyBorder="0" applyAlignment="0" applyProtection="0">
      <alignment vertical="center"/>
    </xf>
    <xf numFmtId="0" fontId="24" fillId="12"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0" borderId="0">
      <protection locked="0"/>
    </xf>
    <xf numFmtId="0" fontId="13" fillId="0" borderId="0">
      <protection locked="0"/>
    </xf>
    <xf numFmtId="0" fontId="13" fillId="8" borderId="0" applyNumberFormat="0" applyBorder="0" applyAlignment="0" applyProtection="0">
      <alignment vertical="center"/>
    </xf>
    <xf numFmtId="0" fontId="13" fillId="0" borderId="0">
      <protection locked="0"/>
    </xf>
    <xf numFmtId="0" fontId="13" fillId="8" borderId="0" applyNumberFormat="0" applyBorder="0" applyAlignment="0" applyProtection="0">
      <alignment vertical="center"/>
    </xf>
    <xf numFmtId="0" fontId="12" fillId="1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29" fillId="0" borderId="0" applyNumberFormat="0" applyFill="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26" fillId="9" borderId="0" applyNumberFormat="0" applyBorder="0" applyAlignment="0" applyProtection="0">
      <alignment vertical="center"/>
    </xf>
    <xf numFmtId="0" fontId="13" fillId="8" borderId="0" applyNumberFormat="0" applyBorder="0" applyAlignment="0" applyProtection="0">
      <alignment vertical="center"/>
    </xf>
    <xf numFmtId="0" fontId="29" fillId="0" borderId="0" applyNumberFormat="0" applyFill="0" applyBorder="0" applyAlignment="0" applyProtection="0">
      <alignment vertical="center"/>
    </xf>
    <xf numFmtId="0" fontId="12" fillId="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0" borderId="0">
      <alignment vertical="center"/>
    </xf>
    <xf numFmtId="0" fontId="13" fillId="11" borderId="0" applyNumberFormat="0" applyBorder="0" applyAlignment="0" applyProtection="0">
      <alignment vertical="center"/>
    </xf>
    <xf numFmtId="0" fontId="14" fillId="0" borderId="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2" fillId="19" borderId="0" applyNumberFormat="0" applyBorder="0" applyAlignment="0" applyProtection="0">
      <alignment vertical="center"/>
    </xf>
    <xf numFmtId="0" fontId="13" fillId="0" borderId="0">
      <alignment vertical="center"/>
    </xf>
    <xf numFmtId="0" fontId="28" fillId="9" borderId="0" applyNumberFormat="0" applyBorder="0" applyAlignment="0" applyProtection="0">
      <alignment vertical="center"/>
    </xf>
    <xf numFmtId="0" fontId="13" fillId="9"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6" fillId="9" borderId="0" applyNumberFormat="0" applyBorder="0" applyAlignment="0" applyProtection="0">
      <alignment vertical="center"/>
    </xf>
    <xf numFmtId="0" fontId="13" fillId="11" borderId="0" applyNumberFormat="0" applyBorder="0" applyAlignment="0" applyProtection="0">
      <alignment vertical="center"/>
    </xf>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2" fillId="4" borderId="0" applyNumberFormat="0" applyBorder="0" applyAlignment="0" applyProtection="0">
      <alignment vertical="center"/>
    </xf>
    <xf numFmtId="0" fontId="24" fillId="12" borderId="0" applyNumberFormat="0" applyBorder="0" applyAlignment="0" applyProtection="0">
      <alignment vertical="center"/>
    </xf>
    <xf numFmtId="0" fontId="26" fillId="9" borderId="0" applyNumberFormat="0" applyBorder="0" applyAlignment="0" applyProtection="0">
      <alignment vertical="center"/>
    </xf>
    <xf numFmtId="0" fontId="13" fillId="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12" fillId="19"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2" fillId="19" borderId="0" applyNumberFormat="0" applyBorder="0" applyAlignment="0" applyProtection="0">
      <alignment vertical="center"/>
    </xf>
    <xf numFmtId="0" fontId="13" fillId="0" borderId="0">
      <alignment vertical="center"/>
    </xf>
    <xf numFmtId="0" fontId="14" fillId="0" borderId="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2" fillId="19" borderId="0" applyNumberFormat="0" applyBorder="0" applyAlignment="0" applyProtection="0">
      <alignment vertical="center"/>
    </xf>
    <xf numFmtId="0" fontId="13" fillId="11" borderId="0" applyNumberFormat="0" applyBorder="0" applyAlignment="0" applyProtection="0">
      <alignment vertical="center"/>
    </xf>
    <xf numFmtId="0" fontId="12" fillId="19" borderId="0" applyNumberFormat="0" applyBorder="0" applyAlignment="0" applyProtection="0">
      <alignment vertical="center"/>
    </xf>
    <xf numFmtId="0" fontId="13" fillId="8" borderId="0" applyNumberFormat="0" applyBorder="0" applyAlignment="0" applyProtection="0">
      <alignment vertical="center"/>
    </xf>
    <xf numFmtId="0" fontId="22" fillId="20" borderId="14" applyNumberFormat="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2" fillId="19"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24"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0" borderId="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0" borderId="0">
      <alignment vertical="center"/>
    </xf>
    <xf numFmtId="0" fontId="13" fillId="8" borderId="0" applyNumberFormat="0" applyBorder="0" applyAlignment="0" applyProtection="0">
      <alignment vertical="center"/>
    </xf>
    <xf numFmtId="0" fontId="12" fillId="19" borderId="0" applyNumberFormat="0" applyBorder="0" applyAlignment="0" applyProtection="0">
      <alignment vertical="center"/>
    </xf>
    <xf numFmtId="0" fontId="13" fillId="11" borderId="0" applyNumberFormat="0" applyBorder="0" applyAlignment="0" applyProtection="0">
      <alignment vertical="center"/>
    </xf>
    <xf numFmtId="0" fontId="35" fillId="0" borderId="0" applyNumberFormat="0" applyFill="0" applyBorder="0" applyAlignment="0" applyProtection="0">
      <alignment vertical="center"/>
    </xf>
    <xf numFmtId="0" fontId="13" fillId="16" borderId="0" applyNumberFormat="0" applyBorder="0" applyAlignment="0" applyProtection="0">
      <alignment vertical="center"/>
    </xf>
    <xf numFmtId="0" fontId="12" fillId="19" borderId="0" applyNumberFormat="0" applyBorder="0" applyAlignment="0" applyProtection="0">
      <alignment vertical="center"/>
    </xf>
    <xf numFmtId="0" fontId="13" fillId="0" borderId="0">
      <alignment vertical="center"/>
    </xf>
    <xf numFmtId="0" fontId="13" fillId="0" borderId="0"/>
    <xf numFmtId="0" fontId="12" fillId="22" borderId="0" applyNumberFormat="0" applyBorder="0" applyAlignment="0" applyProtection="0">
      <alignment vertical="center"/>
    </xf>
    <xf numFmtId="0" fontId="13" fillId="11" borderId="0" applyNumberFormat="0" applyBorder="0" applyAlignment="0" applyProtection="0">
      <alignment vertical="center"/>
    </xf>
    <xf numFmtId="0" fontId="14" fillId="0" borderId="0">
      <alignment vertical="center"/>
    </xf>
    <xf numFmtId="0" fontId="34" fillId="0" borderId="0" applyNumberFormat="0" applyFill="0" applyBorder="0" applyAlignment="0" applyProtection="0">
      <alignment vertical="center"/>
    </xf>
    <xf numFmtId="0" fontId="13" fillId="11" borderId="0" applyNumberFormat="0" applyBorder="0" applyAlignment="0" applyProtection="0">
      <alignment vertical="center"/>
    </xf>
    <xf numFmtId="0" fontId="14" fillId="0" borderId="0"/>
    <xf numFmtId="0" fontId="13" fillId="5"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2" fillId="19" borderId="0" applyNumberFormat="0" applyBorder="0" applyAlignment="0" applyProtection="0">
      <alignment vertical="center"/>
    </xf>
    <xf numFmtId="0" fontId="13" fillId="8" borderId="0" applyNumberFormat="0" applyBorder="0" applyAlignment="0" applyProtection="0">
      <alignment vertical="center"/>
    </xf>
    <xf numFmtId="0" fontId="12" fillId="4" borderId="0" applyNumberFormat="0" applyBorder="0" applyAlignment="0" applyProtection="0">
      <alignment vertical="center"/>
    </xf>
    <xf numFmtId="0" fontId="13" fillId="7" borderId="0" applyNumberFormat="0" applyBorder="0" applyAlignment="0" applyProtection="0">
      <alignment vertical="center"/>
    </xf>
    <xf numFmtId="0" fontId="12" fillId="19" borderId="0" applyNumberFormat="0" applyBorder="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14" fillId="0" borderId="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6" fillId="0" borderId="18" applyNumberFormat="0" applyFill="0" applyAlignment="0" applyProtection="0">
      <alignment vertical="center"/>
    </xf>
    <xf numFmtId="0" fontId="13" fillId="8" borderId="0" applyNumberFormat="0" applyBorder="0" applyAlignment="0" applyProtection="0">
      <alignment vertical="center"/>
    </xf>
    <xf numFmtId="0" fontId="16" fillId="0" borderId="18" applyNumberFormat="0" applyFill="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4" fillId="0" borderId="0">
      <alignment vertical="center"/>
    </xf>
    <xf numFmtId="0" fontId="14" fillId="0" borderId="0">
      <alignment vertical="center"/>
    </xf>
    <xf numFmtId="0" fontId="13" fillId="9" borderId="0" applyNumberFormat="0" applyBorder="0" applyAlignment="0" applyProtection="0">
      <alignment vertical="center"/>
    </xf>
    <xf numFmtId="0" fontId="12" fillId="1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6" fillId="0" borderId="18" applyNumberFormat="0" applyFill="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2" fillId="18"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2" fillId="19" borderId="0" applyNumberFormat="0" applyBorder="0" applyAlignment="0" applyProtection="0">
      <alignment vertical="center"/>
    </xf>
    <xf numFmtId="0" fontId="28" fillId="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2" fillId="17" borderId="0" applyNumberFormat="0" applyBorder="0" applyAlignment="0" applyProtection="0">
      <alignment vertical="center"/>
    </xf>
    <xf numFmtId="0" fontId="13" fillId="8"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9" fillId="0" borderId="0">
      <alignment vertical="center"/>
    </xf>
    <xf numFmtId="0" fontId="14" fillId="0" borderId="0">
      <alignment vertical="center"/>
    </xf>
    <xf numFmtId="0" fontId="12" fillId="18"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2" fillId="10" borderId="0" applyNumberFormat="0" applyBorder="0" applyAlignment="0" applyProtection="0">
      <alignment vertical="center"/>
    </xf>
    <xf numFmtId="0" fontId="13" fillId="8" borderId="0" applyNumberFormat="0" applyBorder="0" applyAlignment="0" applyProtection="0">
      <alignment vertical="center"/>
    </xf>
    <xf numFmtId="0" fontId="12" fillId="22" borderId="0" applyNumberFormat="0" applyBorder="0" applyAlignment="0" applyProtection="0">
      <alignment vertical="center"/>
    </xf>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2" fillId="19" borderId="0" applyNumberFormat="0" applyBorder="0" applyAlignment="0" applyProtection="0">
      <alignment vertical="center"/>
    </xf>
    <xf numFmtId="0" fontId="28" fillId="9" borderId="0" applyNumberFormat="0" applyBorder="0" applyAlignment="0" applyProtection="0">
      <alignment vertical="center"/>
    </xf>
    <xf numFmtId="0" fontId="13" fillId="11" borderId="0" applyNumberFormat="0" applyBorder="0" applyAlignment="0" applyProtection="0">
      <alignment vertical="center"/>
    </xf>
    <xf numFmtId="0" fontId="12" fillId="1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2" fillId="14" borderId="0" applyNumberFormat="0" applyBorder="0" applyAlignment="0" applyProtection="0">
      <alignment vertical="center"/>
    </xf>
    <xf numFmtId="0" fontId="13" fillId="15"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0" borderId="0">
      <alignment vertical="center"/>
    </xf>
    <xf numFmtId="0" fontId="16" fillId="9"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0" borderId="0">
      <alignment vertical="center"/>
    </xf>
    <xf numFmtId="0" fontId="13" fillId="15"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2" fillId="19" borderId="0" applyNumberFormat="0" applyBorder="0" applyAlignment="0" applyProtection="0">
      <alignment vertical="center"/>
    </xf>
    <xf numFmtId="0" fontId="13" fillId="12" borderId="0" applyNumberFormat="0" applyBorder="0" applyAlignment="0" applyProtection="0">
      <alignment vertical="center"/>
    </xf>
    <xf numFmtId="0" fontId="12" fillId="22" borderId="0" applyNumberFormat="0" applyBorder="0" applyAlignment="0" applyProtection="0">
      <alignment vertical="center"/>
    </xf>
    <xf numFmtId="0" fontId="13" fillId="9" borderId="0" applyNumberFormat="0" applyBorder="0" applyAlignment="0" applyProtection="0">
      <alignment vertical="center"/>
    </xf>
    <xf numFmtId="0" fontId="12" fillId="19" borderId="0" applyNumberFormat="0" applyBorder="0" applyAlignment="0" applyProtection="0">
      <alignment vertical="center"/>
    </xf>
    <xf numFmtId="0" fontId="13" fillId="12" borderId="0" applyNumberFormat="0" applyBorder="0" applyAlignment="0" applyProtection="0">
      <alignment vertical="center"/>
    </xf>
    <xf numFmtId="0" fontId="12" fillId="22" borderId="0" applyNumberFormat="0" applyBorder="0" applyAlignment="0" applyProtection="0">
      <alignment vertical="center"/>
    </xf>
    <xf numFmtId="0" fontId="13" fillId="9" borderId="0" applyNumberFormat="0" applyBorder="0" applyAlignment="0" applyProtection="0">
      <alignment vertical="center"/>
    </xf>
    <xf numFmtId="0" fontId="14" fillId="0" borderId="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4" fillId="0" borderId="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2" fillId="14" borderId="0" applyNumberFormat="0" applyBorder="0" applyAlignment="0" applyProtection="0">
      <alignment vertical="center"/>
    </xf>
    <xf numFmtId="0" fontId="13" fillId="9" borderId="0" applyNumberFormat="0" applyBorder="0" applyAlignment="0" applyProtection="0">
      <alignment vertical="center"/>
    </xf>
    <xf numFmtId="0" fontId="12" fillId="18"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13" fillId="7" borderId="0" applyNumberFormat="0" applyBorder="0" applyAlignment="0" applyProtection="0">
      <alignment vertical="center"/>
    </xf>
    <xf numFmtId="0" fontId="12" fillId="14" borderId="0" applyNumberFormat="0" applyBorder="0" applyAlignment="0" applyProtection="0">
      <alignment vertical="center"/>
    </xf>
    <xf numFmtId="0" fontId="13" fillId="9" borderId="0" applyNumberFormat="0" applyBorder="0" applyAlignment="0" applyProtection="0">
      <alignment vertical="center"/>
    </xf>
    <xf numFmtId="0" fontId="12" fillId="14"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2" fillId="14" borderId="0" applyNumberFormat="0" applyBorder="0" applyAlignment="0" applyProtection="0">
      <alignment vertical="center"/>
    </xf>
    <xf numFmtId="0" fontId="13" fillId="16"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0" borderId="0">
      <alignment vertical="center"/>
    </xf>
    <xf numFmtId="0" fontId="13" fillId="9" borderId="0" applyNumberFormat="0" applyBorder="0" applyAlignment="0" applyProtection="0">
      <alignment vertical="center"/>
    </xf>
    <xf numFmtId="0" fontId="12" fillId="22"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0" borderId="0">
      <alignment vertical="center"/>
    </xf>
    <xf numFmtId="0" fontId="13" fillId="9" borderId="0" applyNumberFormat="0" applyBorder="0" applyAlignment="0" applyProtection="0">
      <alignment vertical="center"/>
    </xf>
    <xf numFmtId="0" fontId="12" fillId="14" borderId="0" applyNumberFormat="0" applyBorder="0" applyAlignment="0" applyProtection="0">
      <alignment vertical="center"/>
    </xf>
    <xf numFmtId="0" fontId="14" fillId="0" borderId="0">
      <alignment vertical="center"/>
    </xf>
    <xf numFmtId="0" fontId="13" fillId="9"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2" fillId="13" borderId="0" applyNumberFormat="0" applyBorder="0" applyAlignment="0" applyProtection="0">
      <alignment vertical="center"/>
    </xf>
    <xf numFmtId="0" fontId="13" fillId="9" borderId="0" applyNumberFormat="0" applyBorder="0" applyAlignment="0" applyProtection="0">
      <alignment vertical="center"/>
    </xf>
    <xf numFmtId="0" fontId="12" fillId="6" borderId="0" applyNumberFormat="0" applyBorder="0" applyAlignment="0" applyProtection="0">
      <alignment vertical="center"/>
    </xf>
    <xf numFmtId="0" fontId="22" fillId="20" borderId="14" applyNumberFormat="0" applyAlignment="0" applyProtection="0">
      <alignment vertical="center"/>
    </xf>
    <xf numFmtId="0" fontId="13" fillId="21" borderId="0" applyNumberFormat="0" applyBorder="0" applyAlignment="0" applyProtection="0">
      <alignment vertical="center"/>
    </xf>
    <xf numFmtId="0" fontId="12" fillId="17" borderId="0" applyNumberFormat="0" applyBorder="0" applyAlignment="0" applyProtection="0">
      <alignment vertical="center"/>
    </xf>
    <xf numFmtId="0" fontId="13" fillId="0" borderId="0">
      <alignment vertical="center"/>
    </xf>
    <xf numFmtId="0" fontId="13" fillId="0" borderId="0"/>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21" borderId="0" applyNumberFormat="0" applyBorder="0" applyAlignment="0" applyProtection="0">
      <alignment vertical="center"/>
    </xf>
    <xf numFmtId="0" fontId="12" fillId="18" borderId="0" applyNumberFormat="0" applyBorder="0" applyAlignment="0" applyProtection="0">
      <alignment vertical="center"/>
    </xf>
    <xf numFmtId="0" fontId="13" fillId="7" borderId="0" applyNumberFormat="0" applyBorder="0" applyAlignment="0" applyProtection="0">
      <alignment vertical="center"/>
    </xf>
    <xf numFmtId="0" fontId="14" fillId="0" borderId="0">
      <alignment vertical="center"/>
    </xf>
    <xf numFmtId="0" fontId="13" fillId="9" borderId="0" applyNumberFormat="0" applyBorder="0" applyAlignment="0" applyProtection="0">
      <alignment vertical="center"/>
    </xf>
    <xf numFmtId="0" fontId="13" fillId="21" borderId="0" applyNumberFormat="0" applyBorder="0" applyAlignment="0" applyProtection="0">
      <alignment vertical="center"/>
    </xf>
    <xf numFmtId="0" fontId="13" fillId="17" borderId="0" applyNumberFormat="0" applyBorder="0" applyAlignment="0" applyProtection="0">
      <alignment vertical="center"/>
    </xf>
    <xf numFmtId="0" fontId="12" fillId="18" borderId="0" applyNumberFormat="0" applyBorder="0" applyAlignment="0" applyProtection="0">
      <alignment vertical="center"/>
    </xf>
    <xf numFmtId="0" fontId="13" fillId="9" borderId="0" applyNumberFormat="0" applyBorder="0" applyAlignment="0" applyProtection="0">
      <alignment vertical="center"/>
    </xf>
    <xf numFmtId="0" fontId="12" fillId="12"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15"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2" fillId="5"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2" fillId="14"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0" borderId="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4" fillId="0" borderId="0"/>
    <xf numFmtId="0" fontId="14" fillId="0" borderId="0"/>
    <xf numFmtId="0" fontId="22" fillId="20" borderId="14" applyNumberFormat="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2" fillId="18" borderId="0" applyNumberFormat="0" applyBorder="0" applyAlignment="0" applyProtection="0">
      <alignment vertical="center"/>
    </xf>
    <xf numFmtId="0" fontId="13" fillId="9" borderId="0" applyNumberFormat="0" applyBorder="0" applyAlignment="0" applyProtection="0">
      <alignment vertical="center"/>
    </xf>
    <xf numFmtId="0" fontId="14" fillId="0" borderId="0"/>
    <xf numFmtId="0" fontId="22" fillId="20" borderId="14" applyNumberFormat="0" applyAlignment="0" applyProtection="0">
      <alignment vertical="center"/>
    </xf>
    <xf numFmtId="0" fontId="13" fillId="9" borderId="0" applyNumberFormat="0" applyBorder="0" applyAlignment="0" applyProtection="0">
      <alignment vertical="center"/>
    </xf>
    <xf numFmtId="0" fontId="24" fillId="17" borderId="0" applyNumberFormat="0" applyBorder="0" applyAlignment="0" applyProtection="0">
      <alignment vertical="center"/>
    </xf>
    <xf numFmtId="0" fontId="12" fillId="18" borderId="0" applyNumberFormat="0" applyBorder="0" applyAlignment="0" applyProtection="0">
      <alignment vertical="center"/>
    </xf>
    <xf numFmtId="0" fontId="13" fillId="9" borderId="0" applyNumberFormat="0" applyBorder="0" applyAlignment="0" applyProtection="0">
      <alignment vertical="center"/>
    </xf>
    <xf numFmtId="0" fontId="24" fillId="17" borderId="0" applyNumberFormat="0" applyBorder="0" applyAlignment="0" applyProtection="0">
      <alignment vertical="center"/>
    </xf>
    <xf numFmtId="0" fontId="13" fillId="9" borderId="0" applyNumberFormat="0" applyBorder="0" applyAlignment="0" applyProtection="0">
      <alignment vertical="center"/>
    </xf>
    <xf numFmtId="0" fontId="13"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2" fillId="18" borderId="0" applyNumberFormat="0" applyBorder="0" applyAlignment="0" applyProtection="0">
      <alignment vertical="center"/>
    </xf>
    <xf numFmtId="0" fontId="29" fillId="0" borderId="0" applyNumberFormat="0" applyFill="0" applyBorder="0" applyAlignment="0" applyProtection="0">
      <alignment vertical="center"/>
    </xf>
    <xf numFmtId="0" fontId="13" fillId="9" borderId="0" applyNumberFormat="0" applyBorder="0" applyAlignment="0" applyProtection="0">
      <alignment vertical="center"/>
    </xf>
    <xf numFmtId="0" fontId="14" fillId="0" borderId="0">
      <alignment vertical="center"/>
    </xf>
    <xf numFmtId="0" fontId="13" fillId="0" borderId="0">
      <alignment vertical="center"/>
    </xf>
    <xf numFmtId="0" fontId="13" fillId="21" borderId="0" applyNumberFormat="0" applyBorder="0" applyAlignment="0" applyProtection="0">
      <alignment vertical="center"/>
    </xf>
    <xf numFmtId="0" fontId="35"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28" fillId="9" borderId="0" applyNumberFormat="0" applyBorder="0" applyAlignment="0" applyProtection="0">
      <alignment vertical="center"/>
    </xf>
    <xf numFmtId="0" fontId="14" fillId="0" borderId="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26" fillId="9" borderId="0" applyNumberFormat="0" applyBorder="0" applyAlignment="0" applyProtection="0">
      <alignment vertical="center"/>
    </xf>
    <xf numFmtId="0" fontId="13" fillId="9" borderId="0" applyNumberFormat="0" applyBorder="0" applyAlignment="0" applyProtection="0">
      <alignment vertical="center"/>
    </xf>
    <xf numFmtId="0" fontId="26" fillId="9" borderId="0" applyNumberFormat="0" applyBorder="0" applyAlignment="0" applyProtection="0">
      <alignment vertical="center"/>
    </xf>
    <xf numFmtId="0" fontId="13" fillId="9"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24"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2" fillId="19" borderId="0" applyNumberFormat="0" applyBorder="0" applyAlignment="0" applyProtection="0">
      <alignment vertical="center"/>
    </xf>
    <xf numFmtId="0" fontId="13" fillId="7" borderId="0" applyNumberFormat="0" applyBorder="0" applyAlignment="0" applyProtection="0">
      <alignment vertical="center"/>
    </xf>
    <xf numFmtId="0" fontId="13" fillId="0" borderId="0">
      <alignment vertical="center"/>
    </xf>
    <xf numFmtId="0" fontId="13" fillId="15" borderId="0" applyNumberFormat="0" applyBorder="0" applyAlignment="0" applyProtection="0">
      <alignment vertical="center"/>
    </xf>
    <xf numFmtId="0" fontId="13" fillId="0" borderId="0">
      <alignment vertical="center"/>
    </xf>
    <xf numFmtId="0" fontId="13" fillId="0" borderId="0">
      <alignment vertical="center"/>
    </xf>
    <xf numFmtId="0" fontId="12" fillId="19" borderId="0" applyNumberFormat="0" applyBorder="0" applyAlignment="0" applyProtection="0">
      <alignment vertical="center"/>
    </xf>
    <xf numFmtId="0" fontId="13" fillId="15" borderId="0" applyNumberFormat="0" applyBorder="0" applyAlignment="0" applyProtection="0">
      <alignment vertical="center"/>
    </xf>
    <xf numFmtId="0" fontId="14" fillId="0" borderId="0"/>
    <xf numFmtId="0" fontId="14" fillId="0" borderId="0">
      <alignment vertical="center"/>
    </xf>
    <xf numFmtId="0" fontId="12" fillId="19" borderId="0" applyNumberFormat="0" applyBorder="0" applyAlignment="0" applyProtection="0">
      <alignment vertical="center"/>
    </xf>
    <xf numFmtId="0" fontId="13" fillId="9" borderId="0" applyNumberFormat="0" applyBorder="0" applyAlignment="0" applyProtection="0">
      <alignment vertical="center"/>
    </xf>
    <xf numFmtId="0" fontId="13" fillId="0" borderId="0">
      <alignment vertical="center"/>
    </xf>
    <xf numFmtId="0" fontId="12" fillId="19"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2" fillId="14" borderId="0" applyNumberFormat="0" applyBorder="0" applyAlignment="0" applyProtection="0">
      <alignment vertical="center"/>
    </xf>
    <xf numFmtId="0" fontId="16" fillId="0" borderId="18" applyNumberFormat="0" applyFill="0" applyAlignment="0" applyProtection="0">
      <alignment vertical="center"/>
    </xf>
    <xf numFmtId="0" fontId="13" fillId="0" borderId="0">
      <alignment vertical="center"/>
    </xf>
    <xf numFmtId="0" fontId="12" fillId="19"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37" fillId="0" borderId="20" applyNumberFormat="0" applyFill="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4" fillId="0" borderId="0"/>
    <xf numFmtId="0" fontId="13" fillId="7" borderId="0" applyNumberFormat="0" applyBorder="0" applyAlignment="0" applyProtection="0">
      <alignment vertical="center"/>
    </xf>
    <xf numFmtId="0" fontId="13" fillId="15" borderId="0" applyNumberFormat="0" applyBorder="0" applyAlignment="0" applyProtection="0">
      <alignment vertical="center"/>
    </xf>
    <xf numFmtId="0" fontId="27" fillId="0" borderId="17" applyNumberFormat="0" applyFill="0" applyAlignment="0" applyProtection="0">
      <alignment vertical="center"/>
    </xf>
    <xf numFmtId="0" fontId="13" fillId="7" borderId="0" applyNumberFormat="0" applyBorder="0" applyAlignment="0" applyProtection="0">
      <alignment vertical="center"/>
    </xf>
    <xf numFmtId="0" fontId="35"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0" borderId="0">
      <alignment vertical="center"/>
    </xf>
    <xf numFmtId="0" fontId="13" fillId="0" borderId="0">
      <alignment vertical="center"/>
    </xf>
    <xf numFmtId="0" fontId="25" fillId="17" borderId="16" applyNumberFormat="0" applyAlignment="0" applyProtection="0">
      <alignment vertical="center"/>
    </xf>
    <xf numFmtId="0" fontId="12" fillId="19" borderId="0" applyNumberFormat="0" applyBorder="0" applyAlignment="0" applyProtection="0">
      <alignment vertical="center"/>
    </xf>
    <xf numFmtId="0" fontId="13" fillId="9" borderId="0" applyNumberFormat="0" applyBorder="0" applyAlignment="0" applyProtection="0">
      <alignment vertical="center"/>
    </xf>
    <xf numFmtId="0" fontId="14" fillId="0" borderId="0">
      <alignment vertical="center"/>
    </xf>
    <xf numFmtId="0" fontId="14"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4" fillId="0" borderId="0"/>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24" fillId="0" borderId="0">
      <alignment vertical="center"/>
    </xf>
    <xf numFmtId="0" fontId="13" fillId="15" borderId="0" applyNumberFormat="0" applyBorder="0" applyAlignment="0" applyProtection="0">
      <alignment vertical="center"/>
    </xf>
    <xf numFmtId="0" fontId="13" fillId="0" borderId="0">
      <alignment vertical="center"/>
    </xf>
    <xf numFmtId="0" fontId="13" fillId="0" borderId="0">
      <alignment vertical="center"/>
    </xf>
    <xf numFmtId="0" fontId="12" fillId="19" borderId="0" applyNumberFormat="0" applyBorder="0" applyAlignment="0" applyProtection="0">
      <alignment vertical="center"/>
    </xf>
    <xf numFmtId="0" fontId="13" fillId="7" borderId="0" applyNumberFormat="0" applyBorder="0" applyAlignment="0" applyProtection="0">
      <alignment vertical="center"/>
    </xf>
    <xf numFmtId="0" fontId="12" fillId="22" borderId="0" applyNumberFormat="0" applyBorder="0" applyAlignment="0" applyProtection="0">
      <alignment vertical="center"/>
    </xf>
    <xf numFmtId="0" fontId="13" fillId="0" borderId="0">
      <alignment vertical="center"/>
    </xf>
    <xf numFmtId="0" fontId="14" fillId="0" borderId="0"/>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4" fillId="0" borderId="0"/>
    <xf numFmtId="0" fontId="36" fillId="0" borderId="0"/>
    <xf numFmtId="0" fontId="12" fillId="19" borderId="0" applyNumberFormat="0" applyBorder="0" applyAlignment="0" applyProtection="0">
      <alignment vertical="center"/>
    </xf>
    <xf numFmtId="0" fontId="13" fillId="15" borderId="0" applyNumberFormat="0" applyBorder="0" applyAlignment="0" applyProtection="0">
      <alignment vertical="center"/>
    </xf>
    <xf numFmtId="0" fontId="13" fillId="8"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3" fillId="0" borderId="0">
      <alignment vertical="center"/>
    </xf>
    <xf numFmtId="0" fontId="13" fillId="0" borderId="0" applyProtection="0">
      <alignment vertical="center"/>
    </xf>
    <xf numFmtId="0" fontId="13" fillId="15" borderId="0" applyNumberFormat="0" applyBorder="0" applyAlignment="0" applyProtection="0">
      <alignment vertical="center"/>
    </xf>
    <xf numFmtId="0" fontId="13" fillId="8" borderId="0" applyNumberFormat="0" applyBorder="0" applyAlignment="0" applyProtection="0">
      <alignment vertical="center"/>
    </xf>
    <xf numFmtId="0" fontId="14" fillId="0" borderId="0">
      <alignment vertical="center"/>
    </xf>
    <xf numFmtId="0" fontId="14" fillId="0" borderId="0"/>
    <xf numFmtId="0" fontId="24" fillId="21" borderId="0" applyNumberFormat="0" applyBorder="0" applyAlignment="0" applyProtection="0">
      <alignment vertical="center"/>
    </xf>
    <xf numFmtId="0" fontId="12" fillId="4" borderId="0" applyNumberFormat="0" applyBorder="0" applyAlignment="0" applyProtection="0">
      <alignment vertical="center"/>
    </xf>
    <xf numFmtId="0" fontId="13" fillId="9" borderId="0" applyNumberFormat="0" applyBorder="0" applyAlignment="0" applyProtection="0">
      <alignment vertical="center"/>
    </xf>
    <xf numFmtId="0" fontId="12" fillId="19"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3" fillId="9" borderId="0" applyNumberFormat="0" applyBorder="0" applyAlignment="0" applyProtection="0">
      <alignment vertical="center"/>
    </xf>
    <xf numFmtId="0" fontId="15" fillId="0" borderId="0"/>
    <xf numFmtId="0" fontId="13" fillId="9" borderId="0" applyNumberFormat="0" applyBorder="0" applyAlignment="0" applyProtection="0">
      <alignment vertical="center"/>
    </xf>
    <xf numFmtId="0" fontId="12" fillId="1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2" fillId="18" borderId="0" applyNumberFormat="0" applyBorder="0" applyAlignment="0" applyProtection="0">
      <alignment vertical="center"/>
    </xf>
    <xf numFmtId="0" fontId="14" fillId="0" borderId="0"/>
    <xf numFmtId="0" fontId="14" fillId="0" borderId="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4" fillId="0" borderId="0">
      <alignment vertical="center"/>
    </xf>
    <xf numFmtId="0" fontId="33" fillId="0" borderId="0"/>
    <xf numFmtId="0" fontId="13" fillId="0" borderId="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1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2" fillId="19" borderId="0" applyNumberFormat="0" applyBorder="0" applyAlignment="0" applyProtection="0">
      <alignment vertical="center"/>
    </xf>
    <xf numFmtId="0" fontId="13" fillId="9"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24" fillId="0" borderId="0">
      <alignment vertical="center"/>
    </xf>
    <xf numFmtId="0" fontId="13" fillId="21" borderId="0" applyNumberFormat="0" applyBorder="0" applyAlignment="0" applyProtection="0">
      <alignment vertical="center"/>
    </xf>
    <xf numFmtId="0" fontId="13"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3" fillId="7" borderId="0" applyNumberFormat="0" applyBorder="0" applyAlignment="0" applyProtection="0">
      <alignment vertical="center"/>
    </xf>
    <xf numFmtId="0" fontId="14" fillId="0" borderId="0">
      <alignment vertical="center"/>
    </xf>
    <xf numFmtId="0" fontId="13" fillId="7" borderId="0" applyNumberFormat="0" applyBorder="0" applyAlignment="0" applyProtection="0">
      <alignment vertical="center"/>
    </xf>
    <xf numFmtId="0" fontId="14" fillId="0" borderId="0">
      <alignment vertical="center"/>
    </xf>
    <xf numFmtId="0" fontId="13" fillId="16" borderId="0" applyNumberFormat="0" applyBorder="0" applyAlignment="0" applyProtection="0">
      <alignment vertical="center"/>
    </xf>
    <xf numFmtId="0" fontId="13" fillId="0" borderId="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2" fillId="14" borderId="0" applyNumberFormat="0" applyBorder="0" applyAlignment="0" applyProtection="0">
      <alignment vertical="center"/>
    </xf>
    <xf numFmtId="0" fontId="31" fillId="0" borderId="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2" fillId="14" borderId="0" applyNumberFormat="0" applyBorder="0" applyAlignment="0" applyProtection="0">
      <alignment vertical="center"/>
    </xf>
    <xf numFmtId="0" fontId="13" fillId="15" borderId="0" applyNumberFormat="0" applyBorder="0" applyAlignment="0" applyProtection="0">
      <alignment vertical="center"/>
    </xf>
    <xf numFmtId="0" fontId="12" fillId="14" borderId="0" applyNumberFormat="0" applyBorder="0" applyAlignment="0" applyProtection="0">
      <alignment vertical="center"/>
    </xf>
    <xf numFmtId="0" fontId="14" fillId="0" borderId="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3" fillId="7" borderId="0" applyNumberFormat="0" applyBorder="0" applyAlignment="0" applyProtection="0">
      <alignment vertical="center"/>
    </xf>
    <xf numFmtId="0" fontId="12" fillId="4" borderId="0" applyNumberFormat="0" applyBorder="0" applyAlignment="0" applyProtection="0">
      <alignment vertical="center"/>
    </xf>
    <xf numFmtId="0" fontId="13" fillId="7" borderId="0" applyNumberFormat="0" applyBorder="0" applyAlignment="0" applyProtection="0">
      <alignment vertical="center"/>
    </xf>
    <xf numFmtId="0" fontId="12" fillId="5" borderId="0" applyNumberFormat="0" applyBorder="0" applyAlignment="0" applyProtection="0">
      <alignment vertical="center"/>
    </xf>
    <xf numFmtId="0" fontId="14" fillId="0" borderId="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2" fillId="14" borderId="0" applyNumberFormat="0" applyBorder="0" applyAlignment="0" applyProtection="0">
      <alignment vertical="center"/>
    </xf>
    <xf numFmtId="0" fontId="14" fillId="0" borderId="0">
      <alignment vertical="center"/>
    </xf>
    <xf numFmtId="0" fontId="31" fillId="0" borderId="0">
      <alignment vertical="center"/>
    </xf>
    <xf numFmtId="0" fontId="25" fillId="17" borderId="16" applyNumberFormat="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2" fillId="14" borderId="0" applyNumberFormat="0" applyBorder="0" applyAlignment="0" applyProtection="0">
      <alignment vertical="center"/>
    </xf>
    <xf numFmtId="0" fontId="13" fillId="0" borderId="0">
      <alignment vertical="center"/>
    </xf>
    <xf numFmtId="0" fontId="38" fillId="0" borderId="21" applyNumberFormat="0" applyFill="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4" fillId="0" borderId="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4" fillId="0" borderId="0">
      <alignment vertical="center"/>
    </xf>
    <xf numFmtId="0" fontId="12" fillId="23" borderId="0" applyNumberFormat="0" applyBorder="0" applyAlignment="0" applyProtection="0">
      <alignment vertical="center"/>
    </xf>
    <xf numFmtId="0" fontId="14" fillId="0" borderId="0">
      <alignment vertical="center"/>
    </xf>
    <xf numFmtId="0" fontId="13" fillId="7" borderId="0" applyNumberFormat="0" applyBorder="0" applyAlignment="0" applyProtection="0">
      <alignment vertical="center"/>
    </xf>
    <xf numFmtId="0" fontId="12" fillId="14" borderId="0" applyNumberFormat="0" applyBorder="0" applyAlignment="0" applyProtection="0">
      <alignment vertical="center"/>
    </xf>
    <xf numFmtId="0" fontId="13" fillId="7" borderId="0" applyNumberFormat="0" applyBorder="0" applyAlignment="0" applyProtection="0">
      <alignment vertical="center"/>
    </xf>
    <xf numFmtId="0" fontId="12" fillId="4"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2" fillId="5"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33" fillId="0" borderId="0"/>
    <xf numFmtId="0" fontId="13" fillId="7" borderId="0" applyNumberFormat="0" applyBorder="0" applyAlignment="0" applyProtection="0">
      <alignment vertical="center"/>
    </xf>
    <xf numFmtId="0" fontId="13"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4" fillId="10" borderId="0" applyNumberFormat="0" applyBorder="0" applyAlignment="0" applyProtection="0">
      <alignment vertical="center"/>
    </xf>
    <xf numFmtId="0" fontId="13" fillId="8" borderId="0" applyNumberFormat="0" applyBorder="0" applyAlignment="0" applyProtection="0">
      <alignment vertical="center"/>
    </xf>
    <xf numFmtId="0" fontId="12" fillId="14" borderId="0" applyNumberFormat="0" applyBorder="0" applyAlignment="0" applyProtection="0">
      <alignment vertical="center"/>
    </xf>
    <xf numFmtId="0" fontId="13" fillId="0" borderId="0">
      <alignment vertical="center"/>
    </xf>
    <xf numFmtId="0" fontId="31" fillId="0" borderId="0">
      <alignment vertical="center"/>
    </xf>
    <xf numFmtId="0" fontId="13" fillId="7" borderId="0" applyNumberFormat="0" applyBorder="0" applyAlignment="0" applyProtection="0">
      <alignment vertical="center"/>
    </xf>
    <xf numFmtId="0" fontId="24" fillId="10" borderId="0" applyNumberFormat="0" applyBorder="0" applyAlignment="0" applyProtection="0">
      <alignment vertical="center"/>
    </xf>
    <xf numFmtId="0" fontId="13" fillId="0" borderId="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2" fillId="13" borderId="0" applyNumberFormat="0" applyBorder="0" applyAlignment="0" applyProtection="0">
      <alignment vertical="center"/>
    </xf>
    <xf numFmtId="0" fontId="13" fillId="7" borderId="0" applyNumberFormat="0" applyBorder="0" applyAlignment="0" applyProtection="0">
      <alignment vertical="center"/>
    </xf>
    <xf numFmtId="0" fontId="35" fillId="0" borderId="0" applyNumberFormat="0" applyFill="0" applyBorder="0" applyAlignment="0" applyProtection="0">
      <alignment vertical="center"/>
    </xf>
    <xf numFmtId="0" fontId="13" fillId="0" borderId="0">
      <alignment vertical="center"/>
    </xf>
    <xf numFmtId="0" fontId="13" fillId="7"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3" fillId="7" borderId="0" applyNumberFormat="0" applyBorder="0" applyAlignment="0" applyProtection="0">
      <alignment vertical="center"/>
    </xf>
    <xf numFmtId="0" fontId="24" fillId="8"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4" fillId="0" borderId="0"/>
    <xf numFmtId="0" fontId="13" fillId="7" borderId="0" applyNumberFormat="0" applyBorder="0" applyAlignment="0" applyProtection="0">
      <alignment vertical="center"/>
    </xf>
    <xf numFmtId="0" fontId="17"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35" fillId="0" borderId="0" applyNumberFormat="0" applyFill="0" applyBorder="0" applyAlignment="0" applyProtection="0">
      <alignment vertical="center"/>
    </xf>
    <xf numFmtId="0" fontId="13" fillId="21" borderId="0" applyNumberFormat="0" applyBorder="0" applyAlignment="0" applyProtection="0">
      <alignment vertical="center"/>
    </xf>
    <xf numFmtId="0" fontId="13" fillId="0" borderId="0">
      <alignment vertical="center"/>
    </xf>
    <xf numFmtId="0" fontId="13" fillId="1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15" borderId="0" applyNumberFormat="0" applyBorder="0" applyAlignment="0" applyProtection="0">
      <alignment vertical="center"/>
    </xf>
    <xf numFmtId="0" fontId="12" fillId="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7" borderId="0" applyNumberFormat="0" applyBorder="0" applyAlignment="0" applyProtection="0">
      <alignment vertical="center"/>
    </xf>
    <xf numFmtId="0" fontId="13" fillId="15" borderId="0" applyNumberFormat="0" applyBorder="0" applyAlignment="0" applyProtection="0">
      <alignment vertical="center"/>
    </xf>
    <xf numFmtId="0" fontId="13" fillId="7" borderId="0" applyNumberFormat="0" applyBorder="0" applyAlignment="0" applyProtection="0">
      <alignment vertical="center"/>
    </xf>
    <xf numFmtId="0" fontId="13" fillId="0" borderId="0"/>
    <xf numFmtId="0" fontId="13" fillId="0" borderId="0"/>
    <xf numFmtId="0" fontId="12" fillId="19" borderId="0" applyNumberFormat="0" applyBorder="0" applyAlignment="0" applyProtection="0">
      <alignment vertical="center"/>
    </xf>
    <xf numFmtId="0" fontId="13" fillId="7" borderId="0" applyNumberFormat="0" applyBorder="0" applyAlignment="0" applyProtection="0">
      <alignment vertical="center"/>
    </xf>
    <xf numFmtId="0" fontId="12" fillId="1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9" borderId="0" applyNumberFormat="0" applyBorder="0" applyAlignment="0" applyProtection="0">
      <alignment vertical="center"/>
    </xf>
    <xf numFmtId="0" fontId="12" fillId="17"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35" fillId="0" borderId="0" applyNumberFormat="0" applyFill="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4" fillId="0" borderId="0">
      <alignment vertical="center"/>
    </xf>
    <xf numFmtId="0" fontId="12" fillId="19"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3" fillId="0" borderId="0">
      <alignment vertical="center"/>
    </xf>
    <xf numFmtId="0" fontId="13" fillId="7" borderId="0" applyNumberFormat="0" applyBorder="0" applyAlignment="0" applyProtection="0">
      <alignment vertical="center"/>
    </xf>
    <xf numFmtId="0" fontId="13" fillId="0" borderId="0">
      <alignment vertical="center"/>
    </xf>
    <xf numFmtId="0" fontId="14" fillId="0" borderId="0">
      <alignment vertical="center"/>
    </xf>
    <xf numFmtId="0" fontId="13" fillId="7" borderId="0" applyNumberFormat="0" applyBorder="0" applyAlignment="0" applyProtection="0">
      <alignment vertical="center"/>
    </xf>
    <xf numFmtId="0" fontId="14" fillId="0" borderId="0">
      <alignment vertical="center"/>
    </xf>
    <xf numFmtId="0" fontId="14" fillId="0" borderId="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24" fillId="6"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4" fillId="0" borderId="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3" fillId="0" borderId="0">
      <alignment vertical="center"/>
    </xf>
    <xf numFmtId="0" fontId="12" fillId="23" borderId="0" applyNumberFormat="0" applyBorder="0" applyAlignment="0" applyProtection="0">
      <alignment vertical="center"/>
    </xf>
    <xf numFmtId="0" fontId="14" fillId="0" borderId="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2" fillId="14" borderId="0" applyNumberFormat="0" applyBorder="0" applyAlignment="0" applyProtection="0">
      <alignment vertical="center"/>
    </xf>
    <xf numFmtId="0" fontId="17" fillId="0" borderId="0" applyNumberFormat="0" applyFill="0" applyBorder="0" applyAlignment="0" applyProtection="0">
      <alignment vertical="center"/>
    </xf>
    <xf numFmtId="0" fontId="13" fillId="7" borderId="0" applyNumberFormat="0" applyBorder="0" applyAlignment="0" applyProtection="0">
      <alignment vertical="center"/>
    </xf>
    <xf numFmtId="0" fontId="12" fillId="19" borderId="0" applyNumberFormat="0" applyBorder="0" applyAlignment="0" applyProtection="0">
      <alignment vertical="center"/>
    </xf>
    <xf numFmtId="0" fontId="13" fillId="7" borderId="0" applyNumberFormat="0" applyBorder="0" applyAlignment="0" applyProtection="0">
      <alignment vertical="center"/>
    </xf>
    <xf numFmtId="0" fontId="13" fillId="0" borderId="0">
      <alignment vertical="center"/>
    </xf>
    <xf numFmtId="0" fontId="13" fillId="0" borderId="0"/>
    <xf numFmtId="0" fontId="13" fillId="15" borderId="0" applyNumberFormat="0" applyBorder="0" applyAlignment="0" applyProtection="0">
      <alignment vertical="center"/>
    </xf>
    <xf numFmtId="0" fontId="12" fillId="18" borderId="0" applyNumberFormat="0" applyBorder="0" applyAlignment="0" applyProtection="0">
      <alignment vertical="center"/>
    </xf>
    <xf numFmtId="0" fontId="14" fillId="0" borderId="0"/>
    <xf numFmtId="0" fontId="13" fillId="7" borderId="0" applyNumberFormat="0" applyBorder="0" applyAlignment="0" applyProtection="0">
      <alignment vertical="center"/>
    </xf>
    <xf numFmtId="0" fontId="31"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24" fillId="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2" fillId="18" borderId="0" applyNumberFormat="0" applyBorder="0" applyAlignment="0" applyProtection="0">
      <alignment vertical="center"/>
    </xf>
    <xf numFmtId="0" fontId="13" fillId="16" borderId="0" applyNumberFormat="0" applyBorder="0" applyAlignment="0" applyProtection="0">
      <alignment vertical="center"/>
    </xf>
    <xf numFmtId="0" fontId="14"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0" borderId="0">
      <alignment vertical="center"/>
    </xf>
    <xf numFmtId="0" fontId="13" fillId="8" borderId="0" applyNumberFormat="0" applyBorder="0" applyAlignment="0" applyProtection="0">
      <alignment vertical="center"/>
    </xf>
    <xf numFmtId="0" fontId="12" fillId="17" borderId="0" applyNumberFormat="0" applyBorder="0" applyAlignment="0" applyProtection="0">
      <alignment vertical="center"/>
    </xf>
    <xf numFmtId="0" fontId="14" fillId="0" borderId="0"/>
    <xf numFmtId="0" fontId="13" fillId="16" borderId="0" applyNumberFormat="0" applyBorder="0" applyAlignment="0" applyProtection="0">
      <alignment vertical="center"/>
    </xf>
    <xf numFmtId="0" fontId="14"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3" fillId="0" borderId="0" applyProtection="0">
      <alignment vertical="center"/>
    </xf>
    <xf numFmtId="0" fontId="13" fillId="16" borderId="0" applyNumberFormat="0" applyBorder="0" applyAlignment="0" applyProtection="0">
      <alignment vertical="center"/>
    </xf>
    <xf numFmtId="0" fontId="12" fillId="17" borderId="0" applyNumberFormat="0" applyBorder="0" applyAlignment="0" applyProtection="0">
      <alignment vertical="center"/>
    </xf>
    <xf numFmtId="0" fontId="13" fillId="16" borderId="0" applyNumberFormat="0" applyBorder="0" applyAlignment="0" applyProtection="0">
      <alignment vertical="center"/>
    </xf>
    <xf numFmtId="0" fontId="12" fillId="17" borderId="0" applyNumberFormat="0" applyBorder="0" applyAlignment="0" applyProtection="0">
      <alignment vertical="center"/>
    </xf>
    <xf numFmtId="0" fontId="13" fillId="15" borderId="0" applyNumberFormat="0" applyBorder="0" applyAlignment="0" applyProtection="0">
      <alignment vertical="center"/>
    </xf>
    <xf numFmtId="0" fontId="13" fillId="8" borderId="0" applyNumberFormat="0" applyBorder="0" applyAlignment="0" applyProtection="0">
      <alignment vertical="center"/>
    </xf>
    <xf numFmtId="0" fontId="14"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2" fillId="14" borderId="0" applyNumberFormat="0" applyBorder="0" applyAlignment="0" applyProtection="0">
      <alignment vertical="center"/>
    </xf>
    <xf numFmtId="0" fontId="24" fillId="15" borderId="0" applyNumberFormat="0" applyBorder="0" applyAlignment="0" applyProtection="0">
      <alignment vertical="center"/>
    </xf>
    <xf numFmtId="0" fontId="14" fillId="0" borderId="0"/>
    <xf numFmtId="0" fontId="12" fillId="25" borderId="0" applyNumberFormat="0" applyBorder="0" applyAlignment="0" applyProtection="0">
      <alignment vertical="center"/>
    </xf>
    <xf numFmtId="0" fontId="24" fillId="15" borderId="0" applyNumberFormat="0" applyBorder="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2" fillId="25" borderId="0" applyNumberFormat="0" applyBorder="0" applyAlignment="0" applyProtection="0">
      <alignment vertical="center"/>
    </xf>
    <xf numFmtId="0" fontId="12" fillId="19"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3" fillId="15" borderId="0" applyNumberFormat="0" applyBorder="0" applyAlignment="0" applyProtection="0">
      <alignment vertical="center"/>
    </xf>
    <xf numFmtId="0" fontId="12" fillId="18" borderId="0" applyNumberFormat="0" applyBorder="0" applyAlignment="0" applyProtection="0">
      <alignment vertical="center"/>
    </xf>
    <xf numFmtId="0" fontId="13" fillId="16" borderId="0" applyNumberFormat="0" applyBorder="0" applyAlignment="0" applyProtection="0">
      <alignment vertical="center"/>
    </xf>
    <xf numFmtId="0" fontId="12" fillId="1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2" fillId="18" borderId="0" applyNumberFormat="0" applyBorder="0" applyAlignment="0" applyProtection="0">
      <alignment vertical="center"/>
    </xf>
    <xf numFmtId="0" fontId="13" fillId="0" borderId="0" applyProtection="0">
      <alignment vertical="center"/>
    </xf>
    <xf numFmtId="0" fontId="13" fillId="8"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8" borderId="0" applyNumberFormat="0" applyBorder="0" applyAlignment="0" applyProtection="0">
      <alignment vertical="center"/>
    </xf>
    <xf numFmtId="0" fontId="12" fillId="18"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16" borderId="0" applyNumberFormat="0" applyBorder="0" applyAlignment="0" applyProtection="0">
      <alignment vertical="center"/>
    </xf>
    <xf numFmtId="0" fontId="12" fillId="19"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13" fillId="13" borderId="0" applyNumberFormat="0" applyBorder="0" applyAlignment="0" applyProtection="0">
      <alignment vertical="center"/>
    </xf>
    <xf numFmtId="0" fontId="32" fillId="0" borderId="0" applyNumberFormat="0" applyFill="0" applyBorder="0" applyAlignment="0" applyProtection="0">
      <alignment vertical="center"/>
    </xf>
    <xf numFmtId="0" fontId="13" fillId="16"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32" fillId="0" borderId="0" applyNumberFormat="0" applyFill="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26" fillId="9" borderId="0" applyNumberFormat="0" applyBorder="0" applyAlignment="0" applyProtection="0">
      <alignment vertical="center"/>
    </xf>
    <xf numFmtId="0" fontId="13" fillId="16" borderId="0" applyNumberFormat="0" applyBorder="0" applyAlignment="0" applyProtection="0">
      <alignment vertical="center"/>
    </xf>
    <xf numFmtId="0" fontId="26" fillId="9" borderId="0" applyNumberFormat="0" applyBorder="0" applyAlignment="0" applyProtection="0">
      <alignment vertical="center"/>
    </xf>
    <xf numFmtId="0" fontId="13" fillId="16" borderId="0" applyNumberFormat="0" applyBorder="0" applyAlignment="0" applyProtection="0">
      <alignment vertical="center"/>
    </xf>
    <xf numFmtId="0" fontId="12" fillId="18" borderId="0" applyNumberFormat="0" applyBorder="0" applyAlignment="0" applyProtection="0">
      <alignment vertical="center"/>
    </xf>
    <xf numFmtId="0" fontId="13" fillId="16"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9" fillId="0" borderId="0">
      <alignment vertical="center"/>
    </xf>
    <xf numFmtId="0" fontId="12" fillId="19" borderId="0" applyNumberFormat="0" applyBorder="0" applyAlignment="0" applyProtection="0">
      <alignment vertical="center"/>
    </xf>
    <xf numFmtId="0" fontId="13" fillId="16" borderId="0" applyNumberFormat="0" applyBorder="0" applyAlignment="0" applyProtection="0">
      <alignment vertical="center"/>
    </xf>
    <xf numFmtId="0" fontId="12" fillId="19" borderId="0" applyNumberFormat="0" applyBorder="0" applyAlignment="0" applyProtection="0">
      <alignment vertical="center"/>
    </xf>
    <xf numFmtId="0" fontId="13" fillId="16"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2" borderId="0" applyNumberFormat="0" applyBorder="0" applyAlignment="0" applyProtection="0">
      <alignment vertical="center"/>
    </xf>
    <xf numFmtId="0" fontId="12" fillId="18" borderId="0" applyNumberFormat="0" applyBorder="0" applyAlignment="0" applyProtection="0">
      <alignment vertical="center"/>
    </xf>
    <xf numFmtId="0" fontId="14" fillId="0" borderId="0">
      <alignment vertical="center"/>
    </xf>
    <xf numFmtId="0" fontId="13" fillId="16" borderId="0" applyNumberFormat="0" applyBorder="0" applyAlignment="0" applyProtection="0">
      <alignment vertical="center"/>
    </xf>
    <xf numFmtId="0" fontId="13" fillId="12"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2" fillId="18"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3" fillId="8" borderId="0" applyNumberFormat="0" applyBorder="0" applyAlignment="0" applyProtection="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38" fillId="0" borderId="24" applyNumberFormat="0" applyFill="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31" fillId="0" borderId="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30" fillId="0" borderId="19" applyNumberFormat="0" applyFill="0" applyAlignment="0" applyProtection="0">
      <alignment vertical="center"/>
    </xf>
    <xf numFmtId="0" fontId="13" fillId="11" borderId="0" applyNumberFormat="0" applyBorder="0" applyAlignment="0" applyProtection="0">
      <alignment vertical="center"/>
    </xf>
    <xf numFmtId="0" fontId="27" fillId="0" borderId="20" applyNumberFormat="0" applyFill="0" applyAlignment="0" applyProtection="0">
      <alignment vertical="center"/>
    </xf>
    <xf numFmtId="0" fontId="13" fillId="11" borderId="0" applyNumberFormat="0" applyBorder="0" applyAlignment="0" applyProtection="0">
      <alignment vertical="center"/>
    </xf>
    <xf numFmtId="0" fontId="27" fillId="0" borderId="20" applyNumberFormat="0" applyFill="0" applyAlignment="0" applyProtection="0">
      <alignment vertical="center"/>
    </xf>
    <xf numFmtId="0" fontId="13" fillId="0" borderId="0">
      <alignment vertical="center"/>
    </xf>
    <xf numFmtId="0" fontId="33" fillId="0" borderId="0"/>
    <xf numFmtId="0" fontId="33" fillId="0" borderId="0"/>
    <xf numFmtId="0" fontId="13" fillId="11" borderId="0" applyNumberFormat="0" applyBorder="0" applyAlignment="0" applyProtection="0">
      <alignment vertical="center"/>
    </xf>
    <xf numFmtId="0" fontId="13" fillId="10"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41" fillId="0" borderId="25" applyNumberFormat="0" applyFill="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41" fillId="0" borderId="0" applyNumberFormat="0" applyFill="0" applyBorder="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3" fillId="0" borderId="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3" fillId="11"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3" fillId="17" borderId="0" applyNumberFormat="0" applyBorder="0" applyAlignment="0" applyProtection="0">
      <alignment vertical="center"/>
    </xf>
    <xf numFmtId="0" fontId="12" fillId="5" borderId="0" applyNumberFormat="0" applyBorder="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24" fillId="10" borderId="0" applyNumberFormat="0" applyBorder="0" applyAlignment="0" applyProtection="0">
      <alignment vertical="center"/>
    </xf>
    <xf numFmtId="0" fontId="13" fillId="11" borderId="0" applyNumberFormat="0" applyBorder="0" applyAlignment="0" applyProtection="0">
      <alignment vertical="center"/>
    </xf>
    <xf numFmtId="0" fontId="24"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0" borderId="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2" fillId="13" borderId="0" applyNumberFormat="0" applyBorder="0" applyAlignment="0" applyProtection="0">
      <alignment vertical="center"/>
    </xf>
    <xf numFmtId="0" fontId="13" fillId="11" borderId="0" applyNumberFormat="0" applyBorder="0" applyAlignment="0" applyProtection="0">
      <alignment vertical="center"/>
    </xf>
    <xf numFmtId="0" fontId="12" fillId="1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13" fillId="8" borderId="0" applyNumberFormat="0" applyBorder="0" applyAlignment="0" applyProtection="0">
      <alignment vertical="center"/>
    </xf>
    <xf numFmtId="0" fontId="13" fillId="17" borderId="0" applyNumberFormat="0" applyBorder="0" applyAlignment="0" applyProtection="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3" fillId="8" borderId="0" applyNumberFormat="0" applyBorder="0" applyAlignment="0" applyProtection="0">
      <alignment vertical="center"/>
    </xf>
    <xf numFmtId="0" fontId="12" fillId="10" borderId="0" applyNumberFormat="0" applyBorder="0" applyAlignment="0" applyProtection="0">
      <alignment vertical="center"/>
    </xf>
    <xf numFmtId="0" fontId="13" fillId="8" borderId="0" applyNumberFormat="0" applyBorder="0" applyAlignment="0" applyProtection="0">
      <alignment vertical="center"/>
    </xf>
    <xf numFmtId="0" fontId="13" fillId="5" borderId="0" applyNumberFormat="0" applyBorder="0" applyAlignment="0" applyProtection="0">
      <alignment vertical="center"/>
    </xf>
    <xf numFmtId="0" fontId="12" fillId="17" borderId="0" applyNumberFormat="0" applyBorder="0" applyAlignment="0" applyProtection="0">
      <alignment vertical="center"/>
    </xf>
    <xf numFmtId="0" fontId="13" fillId="8" borderId="0" applyNumberFormat="0" applyBorder="0" applyAlignment="0" applyProtection="0">
      <alignment vertical="center"/>
    </xf>
    <xf numFmtId="0" fontId="13" fillId="5" borderId="0" applyNumberFormat="0" applyBorder="0" applyAlignment="0" applyProtection="0">
      <alignment vertical="center"/>
    </xf>
    <xf numFmtId="0" fontId="12" fillId="17" borderId="0" applyNumberFormat="0" applyBorder="0" applyAlignment="0" applyProtection="0">
      <alignment vertical="center"/>
    </xf>
    <xf numFmtId="0" fontId="14" fillId="0" borderId="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4" fillId="0" borderId="0">
      <alignment vertical="center"/>
    </xf>
    <xf numFmtId="0" fontId="13" fillId="11" borderId="0" applyNumberFormat="0" applyBorder="0" applyAlignment="0" applyProtection="0">
      <alignment vertical="center"/>
    </xf>
    <xf numFmtId="0" fontId="12" fillId="17" borderId="0" applyNumberFormat="0" applyBorder="0" applyAlignment="0" applyProtection="0">
      <alignment vertical="center"/>
    </xf>
    <xf numFmtId="0" fontId="13" fillId="0" borderId="0">
      <alignment vertical="center"/>
    </xf>
    <xf numFmtId="0" fontId="36" fillId="0" borderId="0"/>
    <xf numFmtId="0" fontId="14" fillId="0" borderId="0">
      <alignment vertical="center"/>
    </xf>
    <xf numFmtId="0" fontId="13" fillId="11" borderId="0" applyNumberFormat="0" applyBorder="0" applyAlignment="0" applyProtection="0">
      <alignment vertical="center"/>
    </xf>
    <xf numFmtId="0" fontId="12" fillId="17" borderId="0" applyNumberFormat="0" applyBorder="0" applyAlignment="0" applyProtection="0">
      <alignment vertical="center"/>
    </xf>
    <xf numFmtId="0" fontId="14" fillId="0" borderId="0">
      <alignment vertical="center"/>
    </xf>
    <xf numFmtId="0" fontId="36" fillId="0" borderId="0"/>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4" fillId="0" borderId="0">
      <alignment vertical="center"/>
    </xf>
    <xf numFmtId="0" fontId="33" fillId="0" borderId="0"/>
    <xf numFmtId="0" fontId="13" fillId="11" borderId="0" applyNumberFormat="0" applyBorder="0" applyAlignment="0" applyProtection="0">
      <alignment vertical="center"/>
    </xf>
    <xf numFmtId="0" fontId="13" fillId="7" borderId="0" applyNumberFormat="0" applyBorder="0" applyAlignment="0" applyProtection="0">
      <alignment vertical="center"/>
    </xf>
    <xf numFmtId="0" fontId="13" fillId="0" borderId="0">
      <alignment vertical="center"/>
    </xf>
    <xf numFmtId="0" fontId="14" fillId="0" borderId="0">
      <alignment vertical="center"/>
    </xf>
    <xf numFmtId="0" fontId="24" fillId="8" borderId="0" applyNumberFormat="0" applyBorder="0" applyAlignment="0" applyProtection="0">
      <alignment vertical="center"/>
    </xf>
    <xf numFmtId="0" fontId="12" fillId="22" borderId="0" applyNumberFormat="0" applyBorder="0" applyAlignment="0" applyProtection="0">
      <alignment vertical="center"/>
    </xf>
    <xf numFmtId="0" fontId="13" fillId="11" borderId="0" applyNumberFormat="0" applyBorder="0" applyAlignment="0" applyProtection="0">
      <alignment vertical="center"/>
    </xf>
    <xf numFmtId="0" fontId="17" fillId="0" borderId="0" applyNumberFormat="0" applyFill="0" applyBorder="0" applyAlignment="0" applyProtection="0">
      <alignment vertical="center"/>
    </xf>
    <xf numFmtId="0" fontId="33" fillId="0" borderId="0"/>
    <xf numFmtId="0" fontId="12" fillId="25" borderId="0" applyNumberFormat="0" applyBorder="0" applyAlignment="0" applyProtection="0">
      <alignment vertical="center"/>
    </xf>
    <xf numFmtId="0" fontId="13" fillId="8" borderId="0" applyNumberFormat="0" applyBorder="0" applyAlignment="0" applyProtection="0">
      <alignment vertical="center"/>
    </xf>
    <xf numFmtId="0" fontId="14" fillId="0" borderId="0"/>
    <xf numFmtId="0" fontId="12" fillId="27"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12" fillId="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0" borderId="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13" fillId="0" borderId="0"/>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2" fillId="27" borderId="0" applyNumberFormat="0" applyBorder="0" applyAlignment="0" applyProtection="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13" fillId="11" borderId="0" applyNumberFormat="0" applyBorder="0" applyAlignment="0" applyProtection="0">
      <alignment vertical="center"/>
    </xf>
    <xf numFmtId="0" fontId="13" fillId="24"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0" borderId="0">
      <alignment vertical="center"/>
    </xf>
    <xf numFmtId="0" fontId="13" fillId="11" borderId="0" applyNumberFormat="0" applyBorder="0" applyAlignment="0" applyProtection="0">
      <alignment vertical="center"/>
    </xf>
    <xf numFmtId="0" fontId="12" fillId="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4" fillId="0" borderId="0">
      <alignment vertical="center"/>
    </xf>
    <xf numFmtId="0" fontId="13" fillId="11" borderId="0" applyNumberFormat="0" applyBorder="0" applyAlignment="0" applyProtection="0">
      <alignment vertical="center"/>
    </xf>
    <xf numFmtId="0" fontId="12" fillId="13"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0" borderId="0">
      <alignment vertical="center"/>
    </xf>
    <xf numFmtId="0" fontId="13" fillId="11" borderId="0" applyNumberFormat="0" applyBorder="0" applyAlignment="0" applyProtection="0">
      <alignment vertical="center"/>
    </xf>
    <xf numFmtId="0" fontId="12" fillId="12" borderId="0" applyNumberFormat="0" applyBorder="0" applyAlignment="0" applyProtection="0">
      <alignment vertical="center"/>
    </xf>
    <xf numFmtId="0" fontId="13" fillId="11" borderId="0" applyNumberFormat="0" applyBorder="0" applyAlignment="0" applyProtection="0">
      <alignment vertical="center"/>
    </xf>
    <xf numFmtId="0" fontId="12" fillId="27" borderId="0" applyNumberFormat="0" applyBorder="0" applyAlignment="0" applyProtection="0">
      <alignment vertical="center"/>
    </xf>
    <xf numFmtId="0" fontId="13" fillId="11" borderId="0" applyNumberFormat="0" applyBorder="0" applyAlignment="0" applyProtection="0">
      <alignment vertical="center"/>
    </xf>
    <xf numFmtId="0" fontId="12" fillId="2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2" fillId="12"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14" fillId="0" borderId="0">
      <alignment vertical="center"/>
    </xf>
    <xf numFmtId="0" fontId="43" fillId="0" borderId="13" applyNumberFormat="0" applyFill="0" applyAlignment="0" applyProtection="0">
      <alignment vertical="center"/>
    </xf>
    <xf numFmtId="0" fontId="13" fillId="12" borderId="0" applyNumberFormat="0" applyBorder="0" applyAlignment="0" applyProtection="0">
      <alignment vertical="center"/>
    </xf>
    <xf numFmtId="0" fontId="13" fillId="5" borderId="0" applyNumberFormat="0" applyBorder="0" applyAlignment="0" applyProtection="0">
      <alignment vertical="center"/>
    </xf>
    <xf numFmtId="0" fontId="13" fillId="12" borderId="0" applyNumberFormat="0" applyBorder="0" applyAlignment="0" applyProtection="0">
      <alignment vertical="center"/>
    </xf>
    <xf numFmtId="0" fontId="14"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26" fillId="9" borderId="0" applyNumberFormat="0" applyBorder="0" applyAlignment="0" applyProtection="0">
      <alignment vertical="center"/>
    </xf>
    <xf numFmtId="0" fontId="13" fillId="0" borderId="0"/>
    <xf numFmtId="0" fontId="13" fillId="12" borderId="0" applyNumberFormat="0" applyBorder="0" applyAlignment="0" applyProtection="0">
      <alignment vertical="center"/>
    </xf>
    <xf numFmtId="0" fontId="12" fillId="17" borderId="0" applyNumberFormat="0" applyBorder="0" applyAlignment="0" applyProtection="0">
      <alignment vertical="center"/>
    </xf>
    <xf numFmtId="0" fontId="26" fillId="9" borderId="0" applyNumberFormat="0" applyBorder="0" applyAlignment="0" applyProtection="0">
      <alignment vertical="center"/>
    </xf>
    <xf numFmtId="0" fontId="13" fillId="0" borderId="0" applyProtection="0"/>
    <xf numFmtId="0" fontId="33" fillId="0" borderId="0">
      <alignment vertical="center"/>
    </xf>
    <xf numFmtId="0" fontId="13" fillId="12" borderId="0" applyNumberFormat="0" applyBorder="0" applyAlignment="0" applyProtection="0">
      <alignment vertical="center"/>
    </xf>
    <xf numFmtId="0" fontId="26" fillId="9" borderId="0" applyNumberFormat="0" applyBorder="0" applyAlignment="0" applyProtection="0">
      <alignment vertical="center"/>
    </xf>
    <xf numFmtId="0" fontId="13" fillId="0" borderId="0">
      <alignment vertical="center"/>
    </xf>
    <xf numFmtId="0" fontId="13"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2" fillId="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0" borderId="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27" fillId="0" borderId="17" applyNumberFormat="0" applyFill="0" applyAlignment="0" applyProtection="0">
      <alignment vertical="center"/>
    </xf>
    <xf numFmtId="0" fontId="12" fillId="26"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0" borderId="0" applyProtection="0">
      <alignment vertical="center"/>
    </xf>
    <xf numFmtId="0" fontId="13" fillId="12" borderId="0" applyNumberFormat="0" applyBorder="0" applyAlignment="0" applyProtection="0">
      <alignment vertical="center"/>
    </xf>
    <xf numFmtId="0" fontId="13" fillId="0" borderId="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2" fillId="5" borderId="0" applyNumberFormat="0" applyBorder="0" applyAlignment="0" applyProtection="0">
      <alignment vertical="center"/>
    </xf>
    <xf numFmtId="0" fontId="13" fillId="12" borderId="0" applyNumberFormat="0" applyBorder="0" applyAlignment="0" applyProtection="0">
      <alignment vertical="center"/>
    </xf>
    <xf numFmtId="0" fontId="12" fillId="17" borderId="0" applyNumberFormat="0" applyBorder="0" applyAlignment="0" applyProtection="0">
      <alignment vertical="center"/>
    </xf>
    <xf numFmtId="0" fontId="13" fillId="12" borderId="0" applyNumberFormat="0" applyBorder="0" applyAlignment="0" applyProtection="0">
      <alignment vertical="center"/>
    </xf>
    <xf numFmtId="0" fontId="12" fillId="17"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2" fillId="5" borderId="0" applyNumberFormat="0" applyBorder="0" applyAlignment="0" applyProtection="0">
      <alignment vertical="center"/>
    </xf>
    <xf numFmtId="0" fontId="13" fillId="7" borderId="0" applyNumberFormat="0" applyBorder="0" applyAlignment="0" applyProtection="0">
      <alignment vertical="center"/>
    </xf>
    <xf numFmtId="0" fontId="12" fillId="5" borderId="0" applyNumberFormat="0" applyBorder="0" applyAlignment="0" applyProtection="0">
      <alignment vertical="center"/>
    </xf>
    <xf numFmtId="0" fontId="13" fillId="7" borderId="0" applyNumberFormat="0" applyBorder="0" applyAlignment="0" applyProtection="0">
      <alignment vertical="center"/>
    </xf>
    <xf numFmtId="0" fontId="14" fillId="0" borderId="0">
      <alignment vertical="center"/>
    </xf>
    <xf numFmtId="0" fontId="13" fillId="7" borderId="0" applyNumberFormat="0" applyBorder="0" applyAlignment="0" applyProtection="0">
      <alignment vertical="center"/>
    </xf>
    <xf numFmtId="0" fontId="14" fillId="0" borderId="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13" fillId="0" borderId="0">
      <alignment vertical="center"/>
    </xf>
    <xf numFmtId="0" fontId="13" fillId="15"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3" fillId="15" borderId="0" applyNumberFormat="0" applyBorder="0" applyAlignment="0" applyProtection="0">
      <alignment vertical="center"/>
    </xf>
    <xf numFmtId="0" fontId="13"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2" fillId="13" borderId="0" applyNumberFormat="0" applyBorder="0" applyAlignment="0" applyProtection="0">
      <alignment vertical="center"/>
    </xf>
    <xf numFmtId="0" fontId="13" fillId="12"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3" fillId="7" borderId="0" applyNumberFormat="0" applyBorder="0" applyAlignment="0" applyProtection="0">
      <alignment vertical="center"/>
    </xf>
    <xf numFmtId="0" fontId="12" fillId="23" borderId="0" applyNumberFormat="0" applyBorder="0" applyAlignment="0" applyProtection="0">
      <alignment vertical="center"/>
    </xf>
    <xf numFmtId="0" fontId="13" fillId="15" borderId="0" applyNumberFormat="0" applyBorder="0" applyAlignment="0" applyProtection="0">
      <alignment vertical="center"/>
    </xf>
    <xf numFmtId="0" fontId="12" fillId="14" borderId="0" applyNumberFormat="0" applyBorder="0" applyAlignment="0" applyProtection="0">
      <alignment vertical="center"/>
    </xf>
    <xf numFmtId="0" fontId="13" fillId="0" borderId="0">
      <protection locked="0"/>
    </xf>
    <xf numFmtId="0" fontId="13" fillId="15" borderId="0" applyNumberFormat="0" applyBorder="0" applyAlignment="0" applyProtection="0">
      <alignment vertical="center"/>
    </xf>
    <xf numFmtId="0" fontId="12" fillId="14" borderId="0" applyNumberFormat="0" applyBorder="0" applyAlignment="0" applyProtection="0">
      <alignment vertical="center"/>
    </xf>
    <xf numFmtId="0" fontId="13" fillId="0" borderId="0"/>
    <xf numFmtId="0" fontId="13" fillId="0" borderId="0"/>
    <xf numFmtId="0" fontId="13" fillId="15" borderId="0" applyNumberFormat="0" applyBorder="0" applyAlignment="0" applyProtection="0">
      <alignment vertical="center"/>
    </xf>
    <xf numFmtId="0" fontId="29" fillId="0" borderId="0" applyNumberFormat="0" applyFill="0" applyBorder="0" applyAlignment="0" applyProtection="0">
      <alignment vertical="center"/>
    </xf>
    <xf numFmtId="0" fontId="13" fillId="0" borderId="0"/>
    <xf numFmtId="0" fontId="13" fillId="0" borderId="0"/>
    <xf numFmtId="0" fontId="13" fillId="15" borderId="0" applyNumberFormat="0" applyBorder="0" applyAlignment="0" applyProtection="0">
      <alignment vertical="center"/>
    </xf>
    <xf numFmtId="0" fontId="29" fillId="0" borderId="0" applyNumberFormat="0" applyFill="0" applyBorder="0" applyAlignment="0" applyProtection="0">
      <alignment vertical="center"/>
    </xf>
    <xf numFmtId="0" fontId="13" fillId="12" borderId="0" applyNumberFormat="0" applyBorder="0" applyAlignment="0" applyProtection="0">
      <alignment vertical="center"/>
    </xf>
    <xf numFmtId="0" fontId="13" fillId="0" borderId="0"/>
    <xf numFmtId="0" fontId="13" fillId="0" borderId="0"/>
    <xf numFmtId="0" fontId="13" fillId="12" borderId="0" applyNumberFormat="0" applyBorder="0" applyAlignment="0" applyProtection="0">
      <alignment vertical="center"/>
    </xf>
    <xf numFmtId="0" fontId="13" fillId="0" borderId="0"/>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2" fillId="4" borderId="0" applyNumberFormat="0" applyBorder="0" applyAlignment="0" applyProtection="0">
      <alignment vertical="center"/>
    </xf>
    <xf numFmtId="0" fontId="33" fillId="0" borderId="0"/>
    <xf numFmtId="0" fontId="13" fillId="0" borderId="0"/>
    <xf numFmtId="0" fontId="13" fillId="15" borderId="0" applyNumberFormat="0" applyBorder="0" applyAlignment="0" applyProtection="0">
      <alignment vertical="center"/>
    </xf>
    <xf numFmtId="0" fontId="13" fillId="0" borderId="0">
      <alignment vertical="center"/>
    </xf>
    <xf numFmtId="0" fontId="14" fillId="0" borderId="0"/>
    <xf numFmtId="0" fontId="13" fillId="15" borderId="0" applyNumberFormat="0" applyBorder="0" applyAlignment="0" applyProtection="0">
      <alignment vertical="center"/>
    </xf>
    <xf numFmtId="0" fontId="13" fillId="0" borderId="0"/>
    <xf numFmtId="0" fontId="13" fillId="0" borderId="0"/>
    <xf numFmtId="0" fontId="14"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12" borderId="0" applyNumberFormat="0" applyBorder="0" applyAlignment="0" applyProtection="0">
      <alignment vertical="center"/>
    </xf>
    <xf numFmtId="0" fontId="13"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1" borderId="0" applyNumberFormat="0" applyBorder="0" applyAlignment="0" applyProtection="0">
      <alignment vertical="center"/>
    </xf>
    <xf numFmtId="0" fontId="13" fillId="0" borderId="0">
      <alignment vertical="center"/>
    </xf>
    <xf numFmtId="0" fontId="13" fillId="0" borderId="0">
      <alignment vertical="center"/>
    </xf>
    <xf numFmtId="0" fontId="14" fillId="0" borderId="0"/>
    <xf numFmtId="0" fontId="14" fillId="0" borderId="0">
      <alignment vertical="center"/>
    </xf>
    <xf numFmtId="0" fontId="13" fillId="15" borderId="0" applyNumberFormat="0" applyBorder="0" applyAlignment="0" applyProtection="0">
      <alignment vertical="center"/>
    </xf>
    <xf numFmtId="0" fontId="14" fillId="0" borderId="0"/>
    <xf numFmtId="0" fontId="13" fillId="15" borderId="0" applyNumberFormat="0" applyBorder="0" applyAlignment="0" applyProtection="0">
      <alignment vertical="center"/>
    </xf>
    <xf numFmtId="0" fontId="14" fillId="0" borderId="0"/>
    <xf numFmtId="0" fontId="13" fillId="15"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12" fillId="23" borderId="0" applyNumberFormat="0" applyBorder="0" applyAlignment="0" applyProtection="0">
      <alignment vertical="center"/>
    </xf>
    <xf numFmtId="0" fontId="13" fillId="12" borderId="0" applyNumberFormat="0" applyBorder="0" applyAlignment="0" applyProtection="0">
      <alignment vertical="center"/>
    </xf>
    <xf numFmtId="0" fontId="19" fillId="6" borderId="0" applyNumberFormat="0" applyBorder="0" applyAlignment="0" applyProtection="0">
      <alignment vertical="center"/>
    </xf>
    <xf numFmtId="0" fontId="13" fillId="12" borderId="0" applyNumberFormat="0" applyBorder="0" applyAlignment="0" applyProtection="0">
      <alignment vertical="center"/>
    </xf>
    <xf numFmtId="0" fontId="12" fillId="22" borderId="0" applyNumberFormat="0" applyBorder="0" applyAlignment="0" applyProtection="0">
      <alignment vertical="center"/>
    </xf>
    <xf numFmtId="0" fontId="13" fillId="12" borderId="0" applyNumberFormat="0" applyBorder="0" applyAlignment="0" applyProtection="0">
      <alignment vertical="center"/>
    </xf>
    <xf numFmtId="0" fontId="12" fillId="22" borderId="0" applyNumberFormat="0" applyBorder="0" applyAlignment="0" applyProtection="0">
      <alignment vertical="center"/>
    </xf>
    <xf numFmtId="0" fontId="13" fillId="12" borderId="0" applyNumberFormat="0" applyBorder="0" applyAlignment="0" applyProtection="0">
      <alignment vertical="center"/>
    </xf>
    <xf numFmtId="0" fontId="12" fillId="22" borderId="0" applyNumberFormat="0" applyBorder="0" applyAlignment="0" applyProtection="0">
      <alignment vertical="center"/>
    </xf>
    <xf numFmtId="0" fontId="13" fillId="12" borderId="0" applyNumberFormat="0" applyBorder="0" applyAlignment="0" applyProtection="0">
      <alignment vertical="center"/>
    </xf>
    <xf numFmtId="0" fontId="12" fillId="18"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2" fillId="14" borderId="0" applyNumberFormat="0" applyBorder="0" applyAlignment="0" applyProtection="0">
      <alignment vertical="center"/>
    </xf>
    <xf numFmtId="0" fontId="13" fillId="12" borderId="0" applyNumberFormat="0" applyBorder="0" applyAlignment="0" applyProtection="0">
      <alignment vertical="center"/>
    </xf>
    <xf numFmtId="0" fontId="12" fillId="14" borderId="0" applyNumberFormat="0" applyBorder="0" applyAlignment="0" applyProtection="0">
      <alignment vertical="center"/>
    </xf>
    <xf numFmtId="0" fontId="13" fillId="12" borderId="0" applyNumberFormat="0" applyBorder="0" applyAlignment="0" applyProtection="0">
      <alignment vertical="center"/>
    </xf>
    <xf numFmtId="0" fontId="12" fillId="14" borderId="0" applyNumberFormat="0" applyBorder="0" applyAlignment="0" applyProtection="0">
      <alignment vertical="center"/>
    </xf>
    <xf numFmtId="0" fontId="13" fillId="12" borderId="0" applyNumberFormat="0" applyBorder="0" applyAlignment="0" applyProtection="0">
      <alignment vertical="center"/>
    </xf>
    <xf numFmtId="0" fontId="12" fillId="5"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2" fillId="5"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2"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4" fillId="0" borderId="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6" fillId="0" borderId="18" applyNumberFormat="0" applyFill="0" applyAlignment="0" applyProtection="0">
      <alignment vertical="center"/>
    </xf>
    <xf numFmtId="0" fontId="13" fillId="8" borderId="0" applyNumberFormat="0" applyBorder="0" applyAlignment="0" applyProtection="0">
      <alignment vertical="center"/>
    </xf>
    <xf numFmtId="0" fontId="29" fillId="0" borderId="23" applyNumberFormat="0" applyFill="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2" fillId="17" borderId="0" applyNumberFormat="0" applyBorder="0" applyAlignment="0" applyProtection="0">
      <alignment vertical="center"/>
    </xf>
    <xf numFmtId="0" fontId="13" fillId="0" borderId="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3" borderId="0" applyNumberFormat="0" applyBorder="0" applyAlignment="0" applyProtection="0">
      <alignment vertical="center"/>
    </xf>
    <xf numFmtId="0" fontId="13" fillId="9" borderId="0" applyNumberFormat="0" applyBorder="0" applyAlignment="0" applyProtection="0">
      <alignment vertical="center"/>
    </xf>
    <xf numFmtId="0" fontId="12" fillId="5" borderId="0" applyNumberFormat="0" applyBorder="0" applyAlignment="0" applyProtection="0">
      <alignment vertical="center"/>
    </xf>
    <xf numFmtId="0" fontId="29" fillId="0" borderId="23" applyNumberFormat="0" applyFill="0" applyAlignment="0" applyProtection="0">
      <alignment vertical="center"/>
    </xf>
    <xf numFmtId="0" fontId="13" fillId="7" borderId="0" applyNumberFormat="0" applyBorder="0" applyAlignment="0" applyProtection="0">
      <alignment vertical="center"/>
    </xf>
    <xf numFmtId="0" fontId="12"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2" fillId="5" borderId="0" applyNumberFormat="0" applyBorder="0" applyAlignment="0" applyProtection="0">
      <alignment vertical="center"/>
    </xf>
    <xf numFmtId="0" fontId="13" fillId="7" borderId="0" applyNumberFormat="0" applyBorder="0" applyAlignment="0" applyProtection="0">
      <alignment vertical="center"/>
    </xf>
    <xf numFmtId="0" fontId="13" fillId="12" borderId="0" applyNumberFormat="0" applyBorder="0" applyAlignment="0" applyProtection="0">
      <alignment vertical="center"/>
    </xf>
    <xf numFmtId="0" fontId="12" fillId="5" borderId="0" applyNumberFormat="0" applyBorder="0" applyAlignment="0" applyProtection="0">
      <alignment vertical="center"/>
    </xf>
    <xf numFmtId="0" fontId="14" fillId="0" borderId="0">
      <alignment vertical="center"/>
    </xf>
    <xf numFmtId="0" fontId="13" fillId="7" borderId="0" applyNumberFormat="0" applyBorder="0" applyAlignment="0" applyProtection="0">
      <alignment vertical="center"/>
    </xf>
    <xf numFmtId="0" fontId="12" fillId="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2" fillId="22" borderId="0" applyNumberFormat="0" applyBorder="0" applyAlignment="0" applyProtection="0">
      <alignment vertical="center"/>
    </xf>
    <xf numFmtId="0" fontId="12" fillId="5" borderId="0" applyNumberFormat="0" applyBorder="0" applyAlignment="0" applyProtection="0">
      <alignment vertical="center"/>
    </xf>
    <xf numFmtId="0" fontId="13" fillId="11" borderId="0" applyNumberFormat="0" applyBorder="0" applyAlignment="0" applyProtection="0">
      <alignment vertical="center"/>
    </xf>
    <xf numFmtId="0" fontId="12" fillId="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0" borderId="0"/>
    <xf numFmtId="0" fontId="13"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2" fillId="14"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4"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2" fillId="20" borderId="14" applyNumberFormat="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2" fillId="13" borderId="0" applyNumberFormat="0" applyBorder="0" applyAlignment="0" applyProtection="0">
      <alignment vertical="center"/>
    </xf>
    <xf numFmtId="0" fontId="13" fillId="6"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3" fillId="6" borderId="0" applyNumberFormat="0" applyBorder="0" applyAlignment="0" applyProtection="0">
      <alignment vertical="center"/>
    </xf>
    <xf numFmtId="0" fontId="12" fillId="17"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12" fillId="13"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4" fillId="0" borderId="0">
      <alignment vertical="center"/>
    </xf>
    <xf numFmtId="0" fontId="13" fillId="17" borderId="0" applyNumberFormat="0" applyBorder="0" applyAlignment="0" applyProtection="0">
      <alignment vertical="center"/>
    </xf>
    <xf numFmtId="0" fontId="14" fillId="0" borderId="0">
      <alignment vertical="center"/>
    </xf>
    <xf numFmtId="0" fontId="13" fillId="17" borderId="0" applyNumberFormat="0" applyBorder="0" applyAlignment="0" applyProtection="0">
      <alignment vertical="center"/>
    </xf>
    <xf numFmtId="0" fontId="13" fillId="0" borderId="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4" fillId="0" borderId="0"/>
    <xf numFmtId="0" fontId="14" fillId="0" borderId="0"/>
    <xf numFmtId="0" fontId="13" fillId="17" borderId="0" applyNumberFormat="0" applyBorder="0" applyAlignment="0" applyProtection="0">
      <alignment vertical="center"/>
    </xf>
    <xf numFmtId="0" fontId="12" fillId="13" borderId="0" applyNumberFormat="0" applyBorder="0" applyAlignment="0" applyProtection="0">
      <alignment vertical="center"/>
    </xf>
    <xf numFmtId="0" fontId="13" fillId="17"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13" fillId="0" borderId="0">
      <alignment vertical="center"/>
    </xf>
    <xf numFmtId="0" fontId="12" fillId="26"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2" fillId="10" borderId="0" applyNumberFormat="0" applyBorder="0" applyAlignment="0" applyProtection="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19" fillId="12" borderId="0" applyNumberFormat="0" applyBorder="0" applyAlignment="0" applyProtection="0">
      <alignment vertical="center"/>
    </xf>
    <xf numFmtId="0" fontId="13" fillId="6" borderId="0" applyNumberFormat="0" applyBorder="0" applyAlignment="0" applyProtection="0">
      <alignment vertical="center"/>
    </xf>
    <xf numFmtId="0" fontId="19" fillId="12"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14" fillId="0" borderId="0" applyProtection="0"/>
    <xf numFmtId="0" fontId="12" fillId="14" borderId="0" applyNumberFormat="0" applyBorder="0" applyAlignment="0" applyProtection="0">
      <alignment vertical="center"/>
    </xf>
    <xf numFmtId="0" fontId="13" fillId="6" borderId="0" applyNumberFormat="0" applyBorder="0" applyAlignment="0" applyProtection="0">
      <alignment vertical="center"/>
    </xf>
    <xf numFmtId="0" fontId="12" fillId="13" borderId="0" applyNumberFormat="0" applyBorder="0" applyAlignment="0" applyProtection="0">
      <alignment vertical="center"/>
    </xf>
    <xf numFmtId="0" fontId="14" fillId="0" borderId="0"/>
    <xf numFmtId="0" fontId="14" fillId="0" borderId="0">
      <alignment vertical="center"/>
    </xf>
    <xf numFmtId="0" fontId="12" fillId="2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0" fillId="0" borderId="19" applyNumberFormat="0" applyFill="0" applyAlignment="0" applyProtection="0">
      <alignment vertical="center"/>
    </xf>
    <xf numFmtId="0" fontId="13" fillId="6" borderId="0" applyNumberFormat="0" applyBorder="0" applyAlignment="0" applyProtection="0">
      <alignment vertical="center"/>
    </xf>
    <xf numFmtId="0" fontId="16" fillId="0" borderId="18" applyNumberFormat="0" applyFill="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29" fillId="0" borderId="19" applyNumberFormat="0" applyFill="0" applyAlignment="0" applyProtection="0">
      <alignment vertical="center"/>
    </xf>
    <xf numFmtId="0" fontId="13" fillId="17" borderId="0" applyNumberFormat="0" applyBorder="0" applyAlignment="0" applyProtection="0">
      <alignment vertical="center"/>
    </xf>
    <xf numFmtId="0" fontId="32" fillId="0" borderId="0" applyNumberFormat="0" applyFill="0" applyBorder="0" applyAlignment="0" applyProtection="0">
      <alignment vertical="center"/>
    </xf>
    <xf numFmtId="0" fontId="13" fillId="17" borderId="0" applyNumberFormat="0" applyBorder="0" applyAlignment="0" applyProtection="0">
      <alignment vertical="center"/>
    </xf>
    <xf numFmtId="0" fontId="44" fillId="0" borderId="19" applyNumberFormat="0" applyFill="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45" fillId="0" borderId="26"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1" fillId="0" borderId="25"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4" fillId="0" borderId="22" applyNumberFormat="0" applyFill="0" applyAlignment="0" applyProtection="0">
      <alignment vertical="center"/>
    </xf>
    <xf numFmtId="0" fontId="13" fillId="8" borderId="0" applyNumberFormat="0" applyBorder="0" applyAlignment="0" applyProtection="0">
      <alignment vertical="center"/>
    </xf>
    <xf numFmtId="0" fontId="34" fillId="0" borderId="22" applyNumberFormat="0" applyFill="0" applyAlignment="0" applyProtection="0">
      <alignment vertical="center"/>
    </xf>
    <xf numFmtId="0" fontId="13" fillId="8" borderId="0" applyNumberFormat="0" applyBorder="0" applyAlignment="0" applyProtection="0">
      <alignment vertical="center"/>
    </xf>
    <xf numFmtId="0" fontId="42" fillId="0" borderId="25"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9" fillId="0" borderId="23"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7" fillId="0" borderId="0" applyNumberFormat="0" applyFill="0" applyBorder="0" applyAlignment="0" applyProtection="0">
      <alignment vertical="center"/>
    </xf>
    <xf numFmtId="0" fontId="13" fillId="6" borderId="0" applyNumberFormat="0" applyBorder="0" applyAlignment="0" applyProtection="0">
      <alignment vertical="center"/>
    </xf>
    <xf numFmtId="0" fontId="17" fillId="0" borderId="0" applyNumberFormat="0" applyFill="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2" fillId="10" borderId="0" applyNumberFormat="0" applyBorder="0" applyAlignment="0" applyProtection="0">
      <alignment vertical="center"/>
    </xf>
    <xf numFmtId="0" fontId="13" fillId="0" borderId="0">
      <alignment vertical="center"/>
    </xf>
    <xf numFmtId="0" fontId="13" fillId="8" borderId="0" applyNumberFormat="0" applyBorder="0" applyAlignment="0" applyProtection="0">
      <alignment vertical="center"/>
    </xf>
    <xf numFmtId="0" fontId="12" fillId="10"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46" fillId="9"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4" fillId="0" borderId="0">
      <alignment vertical="center"/>
    </xf>
    <xf numFmtId="0" fontId="13" fillId="8" borderId="0" applyNumberFormat="0" applyBorder="0" applyAlignment="0" applyProtection="0">
      <alignment vertical="center"/>
    </xf>
    <xf numFmtId="0" fontId="14"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0" borderId="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47" fillId="7" borderId="0" applyNumberFormat="0" applyBorder="0" applyAlignment="0" applyProtection="0">
      <alignment vertical="center"/>
    </xf>
    <xf numFmtId="0" fontId="13" fillId="17" borderId="0" applyNumberFormat="0" applyBorder="0" applyAlignment="0" applyProtection="0">
      <alignment vertical="center"/>
    </xf>
    <xf numFmtId="0" fontId="14" fillId="0" borderId="0">
      <alignment vertical="center"/>
    </xf>
    <xf numFmtId="0" fontId="14" fillId="0" borderId="0"/>
    <xf numFmtId="0" fontId="13" fillId="17" borderId="0" applyNumberFormat="0" applyBorder="0" applyAlignment="0" applyProtection="0">
      <alignment vertical="center"/>
    </xf>
    <xf numFmtId="0" fontId="13" fillId="0" borderId="0">
      <alignment vertical="center"/>
    </xf>
    <xf numFmtId="0" fontId="13" fillId="0" borderId="0">
      <alignment vertical="center"/>
    </xf>
    <xf numFmtId="0" fontId="13" fillId="6" borderId="0" applyNumberFormat="0" applyBorder="0" applyAlignment="0" applyProtection="0">
      <alignment vertical="center"/>
    </xf>
    <xf numFmtId="0" fontId="14" fillId="0" borderId="0"/>
    <xf numFmtId="0" fontId="13" fillId="0" borderId="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12" fillId="18"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0" borderId="0">
      <alignment vertical="center"/>
    </xf>
    <xf numFmtId="0" fontId="13" fillId="6" borderId="0" applyNumberFormat="0" applyBorder="0" applyAlignment="0" applyProtection="0">
      <alignment vertical="center"/>
    </xf>
    <xf numFmtId="0" fontId="31" fillId="0" borderId="0">
      <alignment vertical="center"/>
    </xf>
    <xf numFmtId="0" fontId="13" fillId="6" borderId="0" applyNumberFormat="0" applyBorder="0" applyAlignment="0" applyProtection="0">
      <alignment vertical="center"/>
    </xf>
    <xf numFmtId="0" fontId="12" fillId="2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0" borderId="0">
      <alignment vertical="center"/>
    </xf>
    <xf numFmtId="0" fontId="13" fillId="6"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0" borderId="0">
      <alignment vertical="center"/>
    </xf>
    <xf numFmtId="0" fontId="13" fillId="13"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3" fillId="0" borderId="0">
      <alignment vertical="center"/>
    </xf>
    <xf numFmtId="0" fontId="13" fillId="13"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3" fillId="13" borderId="0" applyNumberFormat="0" applyBorder="0" applyAlignment="0" applyProtection="0">
      <alignment vertical="center"/>
    </xf>
    <xf numFmtId="0" fontId="13" fillId="0" borderId="0">
      <alignment vertical="center"/>
    </xf>
    <xf numFmtId="0" fontId="13" fillId="13" borderId="0" applyNumberFormat="0" applyBorder="0" applyAlignment="0" applyProtection="0">
      <alignment vertical="center"/>
    </xf>
    <xf numFmtId="0" fontId="13" fillId="0" borderId="0">
      <alignment vertical="center"/>
    </xf>
    <xf numFmtId="0" fontId="13" fillId="13" borderId="0" applyNumberFormat="0" applyBorder="0" applyAlignment="0" applyProtection="0">
      <alignment vertical="center"/>
    </xf>
    <xf numFmtId="0" fontId="13" fillId="0" borderId="0">
      <alignment vertical="center"/>
    </xf>
    <xf numFmtId="0" fontId="14" fillId="0" borderId="0">
      <alignment vertical="center"/>
    </xf>
    <xf numFmtId="0" fontId="13" fillId="13" borderId="0" applyNumberFormat="0" applyBorder="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13" fillId="0" borderId="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3" fillId="13" borderId="0" applyNumberFormat="0" applyBorder="0" applyAlignment="0" applyProtection="0">
      <alignment vertical="center"/>
    </xf>
    <xf numFmtId="0" fontId="13" fillId="0" borderId="0">
      <alignment vertical="center"/>
    </xf>
    <xf numFmtId="0" fontId="13" fillId="13" borderId="0" applyNumberFormat="0" applyBorder="0" applyAlignment="0" applyProtection="0">
      <alignment vertical="center"/>
    </xf>
    <xf numFmtId="0" fontId="12" fillId="17" borderId="0" applyNumberFormat="0" applyBorder="0" applyAlignment="0" applyProtection="0">
      <alignment vertical="center"/>
    </xf>
    <xf numFmtId="0" fontId="27" fillId="0" borderId="20" applyNumberFormat="0" applyFill="0" applyAlignment="0" applyProtection="0">
      <alignment vertical="center"/>
    </xf>
    <xf numFmtId="0" fontId="13" fillId="13" borderId="0" applyNumberFormat="0" applyBorder="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2" fillId="5" borderId="0" applyNumberFormat="0" applyBorder="0" applyAlignment="0" applyProtection="0">
      <alignment vertical="center"/>
    </xf>
    <xf numFmtId="0" fontId="13" fillId="13" borderId="0" applyNumberFormat="0" applyBorder="0" applyAlignment="0" applyProtection="0">
      <alignment vertical="center"/>
    </xf>
    <xf numFmtId="0" fontId="12" fillId="5" borderId="0" applyNumberFormat="0" applyBorder="0" applyAlignment="0" applyProtection="0">
      <alignment vertical="center"/>
    </xf>
    <xf numFmtId="0" fontId="13" fillId="13" borderId="0" applyNumberFormat="0" applyBorder="0" applyAlignment="0" applyProtection="0">
      <alignment vertical="center"/>
    </xf>
    <xf numFmtId="0" fontId="14" fillId="0" borderId="0"/>
    <xf numFmtId="0" fontId="38" fillId="0" borderId="27" applyNumberFormat="0" applyFill="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31" fillId="0" borderId="0">
      <alignment vertical="center"/>
    </xf>
    <xf numFmtId="0" fontId="14" fillId="0" borderId="0">
      <alignment vertical="center"/>
    </xf>
    <xf numFmtId="0" fontId="13" fillId="13" borderId="0" applyNumberFormat="0" applyBorder="0" applyAlignment="0" applyProtection="0">
      <alignment vertical="center"/>
    </xf>
    <xf numFmtId="0" fontId="14" fillId="0" borderId="0"/>
    <xf numFmtId="0" fontId="13" fillId="13" borderId="0" applyNumberFormat="0" applyBorder="0" applyAlignment="0" applyProtection="0">
      <alignment vertical="center"/>
    </xf>
    <xf numFmtId="0" fontId="12" fillId="5" borderId="0" applyNumberFormat="0" applyBorder="0" applyAlignment="0" applyProtection="0">
      <alignment vertical="center"/>
    </xf>
    <xf numFmtId="0" fontId="12" fillId="28" borderId="0" applyNumberFormat="0" applyBorder="0" applyAlignment="0" applyProtection="0">
      <alignment vertical="center"/>
    </xf>
    <xf numFmtId="0" fontId="13" fillId="13" borderId="0" applyNumberFormat="0" applyBorder="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14" fillId="0" borderId="0">
      <alignment vertical="center"/>
    </xf>
    <xf numFmtId="0" fontId="38" fillId="0" borderId="24" applyNumberFormat="0" applyFill="0" applyAlignment="0" applyProtection="0">
      <alignment vertical="center"/>
    </xf>
    <xf numFmtId="0" fontId="13" fillId="13" borderId="0" applyNumberFormat="0" applyBorder="0" applyAlignment="0" applyProtection="0">
      <alignment vertical="center"/>
    </xf>
    <xf numFmtId="0" fontId="13" fillId="0" borderId="0">
      <alignment vertical="center"/>
    </xf>
    <xf numFmtId="0" fontId="13" fillId="13" borderId="0" applyNumberFormat="0" applyBorder="0" applyAlignment="0" applyProtection="0">
      <alignment vertical="center"/>
    </xf>
    <xf numFmtId="0" fontId="12" fillId="5" borderId="0" applyNumberFormat="0" applyBorder="0" applyAlignment="0" applyProtection="0">
      <alignment vertical="center"/>
    </xf>
    <xf numFmtId="0" fontId="13" fillId="13" borderId="0" applyNumberFormat="0" applyBorder="0" applyAlignment="0" applyProtection="0">
      <alignment vertical="center"/>
    </xf>
    <xf numFmtId="0" fontId="12" fillId="5" borderId="0" applyNumberFormat="0" applyBorder="0" applyAlignment="0" applyProtection="0">
      <alignment vertical="center"/>
    </xf>
    <xf numFmtId="0" fontId="31" fillId="0" borderId="0">
      <alignment vertical="center"/>
    </xf>
    <xf numFmtId="0" fontId="13" fillId="13" borderId="0" applyNumberFormat="0" applyBorder="0" applyAlignment="0" applyProtection="0">
      <alignment vertical="center"/>
    </xf>
    <xf numFmtId="0" fontId="14" fillId="0" borderId="0"/>
    <xf numFmtId="0" fontId="13" fillId="13" borderId="0" applyNumberFormat="0" applyBorder="0" applyAlignment="0" applyProtection="0">
      <alignment vertical="center"/>
    </xf>
    <xf numFmtId="0" fontId="31" fillId="0" borderId="0">
      <protection locked="0"/>
    </xf>
    <xf numFmtId="0" fontId="13" fillId="13" borderId="0" applyNumberFormat="0" applyBorder="0" applyAlignment="0" applyProtection="0">
      <alignment vertical="center"/>
    </xf>
    <xf numFmtId="0" fontId="19" fillId="17" borderId="0" applyNumberFormat="0" applyBorder="0" applyAlignment="0" applyProtection="0">
      <alignment vertical="center"/>
    </xf>
    <xf numFmtId="0" fontId="12" fillId="14" borderId="0" applyNumberFormat="0" applyBorder="0" applyAlignment="0" applyProtection="0">
      <alignment vertical="center"/>
    </xf>
    <xf numFmtId="0" fontId="13" fillId="13" borderId="0" applyNumberFormat="0" applyBorder="0" applyAlignment="0" applyProtection="0">
      <alignment vertical="center"/>
    </xf>
    <xf numFmtId="0" fontId="19" fillId="17"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36" fillId="0" borderId="0">
      <alignment vertical="center"/>
    </xf>
    <xf numFmtId="0" fontId="14" fillId="0" borderId="0">
      <alignment vertical="center"/>
    </xf>
    <xf numFmtId="0" fontId="13" fillId="0" borderId="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0" borderId="0"/>
    <xf numFmtId="0" fontId="13" fillId="0" borderId="0">
      <alignment vertical="center"/>
    </xf>
    <xf numFmtId="0" fontId="14" fillId="0" borderId="0">
      <alignment vertical="center"/>
    </xf>
    <xf numFmtId="0" fontId="31" fillId="0" borderId="0">
      <alignment vertical="center"/>
    </xf>
    <xf numFmtId="0" fontId="13" fillId="0" borderId="0">
      <alignment vertical="center"/>
    </xf>
    <xf numFmtId="0" fontId="13" fillId="0" borderId="0">
      <alignment vertical="center"/>
    </xf>
    <xf numFmtId="0" fontId="25" fillId="17" borderId="16" applyNumberFormat="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36" fillId="0" borderId="0">
      <alignment vertical="center"/>
    </xf>
    <xf numFmtId="0" fontId="14" fillId="0" borderId="0">
      <alignment vertical="center"/>
    </xf>
    <xf numFmtId="0" fontId="25" fillId="21" borderId="16" applyNumberFormat="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4" fillId="0" borderId="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32" fillId="0" borderId="0" applyNumberFormat="0" applyFill="0" applyBorder="0" applyAlignment="0" applyProtection="0">
      <alignment vertical="center"/>
    </xf>
    <xf numFmtId="0" fontId="13" fillId="13" borderId="0" applyNumberFormat="0" applyBorder="0" applyAlignment="0" applyProtection="0">
      <alignment vertical="center"/>
    </xf>
    <xf numFmtId="0" fontId="14" fillId="0" borderId="0">
      <alignment vertical="center"/>
    </xf>
    <xf numFmtId="0" fontId="32" fillId="0" borderId="0" applyNumberForma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4"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14"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4" fillId="0" borderId="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2" fillId="17" borderId="0" applyNumberFormat="0" applyBorder="0" applyAlignment="0" applyProtection="0">
      <alignment vertical="center"/>
    </xf>
    <xf numFmtId="0" fontId="13" fillId="13" borderId="0" applyNumberFormat="0" applyBorder="0" applyAlignment="0" applyProtection="0">
      <alignment vertical="center"/>
    </xf>
    <xf numFmtId="0" fontId="12" fillId="5" borderId="0" applyNumberFormat="0" applyBorder="0" applyAlignment="0" applyProtection="0">
      <alignment vertical="center"/>
    </xf>
    <xf numFmtId="0" fontId="13" fillId="13"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7"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12" fillId="2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0" borderId="0">
      <alignment vertical="center"/>
    </xf>
    <xf numFmtId="0" fontId="13" fillId="0" borderId="0">
      <alignment vertical="center"/>
    </xf>
    <xf numFmtId="0" fontId="13" fillId="13" borderId="0" applyNumberFormat="0" applyBorder="0" applyAlignment="0" applyProtection="0">
      <alignment vertical="center"/>
    </xf>
    <xf numFmtId="0" fontId="31"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2" fillId="5" borderId="0" applyNumberFormat="0" applyBorder="0" applyAlignment="0" applyProtection="0">
      <alignment vertical="center"/>
    </xf>
    <xf numFmtId="0" fontId="13" fillId="13"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31" fillId="0" borderId="0">
      <alignment vertical="center"/>
    </xf>
    <xf numFmtId="0" fontId="25" fillId="17" borderId="16" applyNumberFormat="0" applyAlignment="0" applyProtection="0">
      <alignment vertical="center"/>
    </xf>
    <xf numFmtId="0" fontId="13" fillId="17" borderId="0" applyNumberFormat="0" applyBorder="0" applyAlignment="0" applyProtection="0">
      <alignment vertical="center"/>
    </xf>
    <xf numFmtId="0" fontId="13" fillId="5" borderId="0" applyNumberFormat="0" applyBorder="0" applyAlignment="0" applyProtection="0">
      <alignment vertical="center"/>
    </xf>
    <xf numFmtId="0" fontId="13"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22" fillId="20" borderId="14" applyNumberFormat="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2" fillId="1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33" fillId="0" borderId="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2" fillId="22" borderId="0" applyNumberFormat="0" applyBorder="0" applyAlignment="0" applyProtection="0">
      <alignment vertical="center"/>
    </xf>
    <xf numFmtId="0" fontId="13" fillId="5" borderId="0" applyNumberFormat="0" applyBorder="0" applyAlignment="0" applyProtection="0">
      <alignment vertical="center"/>
    </xf>
    <xf numFmtId="0" fontId="12" fillId="22" borderId="0" applyNumberFormat="0" applyBorder="0" applyAlignment="0" applyProtection="0">
      <alignment vertical="center"/>
    </xf>
    <xf numFmtId="0" fontId="13" fillId="5" borderId="0" applyNumberFormat="0" applyBorder="0" applyAlignment="0" applyProtection="0">
      <alignment vertical="center"/>
    </xf>
    <xf numFmtId="0" fontId="13" fillId="17" borderId="0" applyNumberFormat="0" applyBorder="0" applyAlignment="0" applyProtection="0">
      <alignment vertical="center"/>
    </xf>
    <xf numFmtId="0" fontId="13" fillId="5" borderId="0" applyNumberFormat="0" applyBorder="0" applyAlignment="0" applyProtection="0">
      <alignment vertical="center"/>
    </xf>
    <xf numFmtId="0" fontId="13" fillId="17" borderId="0" applyNumberFormat="0" applyBorder="0" applyAlignment="0" applyProtection="0">
      <alignment vertical="center"/>
    </xf>
    <xf numFmtId="0" fontId="14" fillId="0" borderId="0">
      <alignment vertical="center"/>
    </xf>
    <xf numFmtId="0" fontId="13" fillId="5" borderId="0" applyNumberFormat="0" applyBorder="0" applyAlignment="0" applyProtection="0">
      <alignment vertical="center"/>
    </xf>
    <xf numFmtId="0" fontId="13" fillId="17" borderId="0" applyNumberFormat="0" applyBorder="0" applyAlignment="0" applyProtection="0">
      <alignment vertical="center"/>
    </xf>
    <xf numFmtId="0" fontId="14" fillId="0" borderId="0"/>
    <xf numFmtId="0" fontId="14" fillId="0" borderId="0">
      <alignment vertical="center"/>
    </xf>
    <xf numFmtId="0" fontId="13" fillId="5" borderId="0" applyNumberFormat="0" applyBorder="0" applyAlignment="0" applyProtection="0">
      <alignment vertical="center"/>
    </xf>
    <xf numFmtId="0" fontId="14" fillId="0" borderId="0">
      <alignment vertical="center"/>
    </xf>
    <xf numFmtId="0" fontId="13" fillId="5" borderId="0" applyNumberFormat="0" applyBorder="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13" fillId="17" borderId="0" applyNumberFormat="0" applyBorder="0" applyAlignment="0" applyProtection="0">
      <alignment vertical="center"/>
    </xf>
    <xf numFmtId="0" fontId="13" fillId="5" borderId="0" applyNumberFormat="0" applyBorder="0" applyAlignment="0" applyProtection="0">
      <alignment vertical="center"/>
    </xf>
    <xf numFmtId="0" fontId="13" fillId="17" borderId="0" applyNumberFormat="0" applyBorder="0" applyAlignment="0" applyProtection="0">
      <alignment vertical="center"/>
    </xf>
    <xf numFmtId="0" fontId="13" fillId="0" borderId="0">
      <alignment vertical="center"/>
    </xf>
    <xf numFmtId="0" fontId="13" fillId="5" borderId="0" applyNumberFormat="0" applyBorder="0" applyAlignment="0" applyProtection="0">
      <alignment vertical="center"/>
    </xf>
    <xf numFmtId="0" fontId="12" fillId="22" borderId="0" applyNumberFormat="0" applyBorder="0" applyAlignment="0" applyProtection="0">
      <alignment vertical="center"/>
    </xf>
    <xf numFmtId="0" fontId="13" fillId="5" borderId="0" applyNumberFormat="0" applyBorder="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12" fillId="22" borderId="0" applyNumberFormat="0" applyBorder="0" applyAlignment="0" applyProtection="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12" fillId="22" borderId="0" applyNumberFormat="0" applyBorder="0" applyAlignment="0" applyProtection="0">
      <alignment vertical="center"/>
    </xf>
    <xf numFmtId="0" fontId="26"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4" fillId="0" borderId="0" applyProtection="0"/>
    <xf numFmtId="0" fontId="13" fillId="5" borderId="0" applyNumberFormat="0" applyBorder="0" applyAlignment="0" applyProtection="0">
      <alignment vertical="center"/>
    </xf>
    <xf numFmtId="0" fontId="19" fillId="10" borderId="0" applyNumberFormat="0" applyBorder="0" applyAlignment="0" applyProtection="0">
      <alignment vertical="center"/>
    </xf>
    <xf numFmtId="0" fontId="13" fillId="5" borderId="0" applyNumberFormat="0" applyBorder="0" applyAlignment="0" applyProtection="0">
      <alignment vertical="center"/>
    </xf>
    <xf numFmtId="0" fontId="19" fillId="10"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0" borderId="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12" fillId="22" borderId="0" applyNumberFormat="0" applyBorder="0" applyAlignment="0" applyProtection="0">
      <alignment vertical="center"/>
    </xf>
    <xf numFmtId="0" fontId="13" fillId="0" borderId="0">
      <alignment vertical="center"/>
    </xf>
    <xf numFmtId="0" fontId="13" fillId="0" borderId="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0" borderId="0">
      <alignment vertical="center"/>
    </xf>
    <xf numFmtId="0" fontId="13" fillId="17" borderId="0" applyNumberFormat="0" applyBorder="0" applyAlignment="0" applyProtection="0">
      <alignment vertical="center"/>
    </xf>
    <xf numFmtId="0" fontId="13" fillId="0" borderId="0">
      <alignment vertical="center"/>
    </xf>
    <xf numFmtId="0" fontId="13" fillId="0" borderId="0">
      <alignment vertical="center"/>
    </xf>
    <xf numFmtId="0" fontId="13" fillId="17" borderId="0" applyNumberFormat="0" applyBorder="0" applyAlignment="0" applyProtection="0">
      <alignment vertical="center"/>
    </xf>
    <xf numFmtId="0" fontId="13" fillId="5" borderId="0" applyNumberFormat="0" applyBorder="0" applyAlignment="0" applyProtection="0">
      <alignment vertical="center"/>
    </xf>
    <xf numFmtId="0" fontId="13" fillId="0" borderId="0"/>
    <xf numFmtId="0" fontId="13" fillId="7" borderId="0" applyNumberFormat="0" applyBorder="0" applyAlignment="0" applyProtection="0">
      <alignment vertical="center"/>
    </xf>
    <xf numFmtId="0" fontId="14" fillId="0" borderId="0">
      <alignment vertical="center"/>
    </xf>
    <xf numFmtId="0" fontId="13" fillId="7" borderId="0" applyNumberFormat="0" applyBorder="0" applyAlignment="0" applyProtection="0">
      <alignment vertical="center"/>
    </xf>
    <xf numFmtId="0" fontId="13" fillId="0" borderId="0"/>
    <xf numFmtId="0" fontId="13" fillId="5" borderId="0" applyNumberFormat="0" applyBorder="0" applyAlignment="0" applyProtection="0">
      <alignment vertical="center"/>
    </xf>
    <xf numFmtId="0" fontId="14" fillId="0" borderId="0"/>
    <xf numFmtId="0" fontId="14" fillId="0" borderId="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26" fillId="9" borderId="0" applyNumberFormat="0" applyBorder="0" applyAlignment="0" applyProtection="0">
      <alignment vertical="center"/>
    </xf>
    <xf numFmtId="0" fontId="13" fillId="7" borderId="0" applyNumberFormat="0" applyBorder="0" applyAlignment="0" applyProtection="0">
      <alignment vertical="center"/>
    </xf>
    <xf numFmtId="0" fontId="13" fillId="5" borderId="0" applyNumberFormat="0" applyBorder="0" applyAlignment="0" applyProtection="0">
      <alignment vertical="center"/>
    </xf>
    <xf numFmtId="0" fontId="14" fillId="0" borderId="0">
      <alignment vertical="center"/>
    </xf>
    <xf numFmtId="0" fontId="13" fillId="0" borderId="0">
      <alignment vertical="center"/>
    </xf>
    <xf numFmtId="0" fontId="13" fillId="5" borderId="0" applyNumberFormat="0" applyBorder="0" applyAlignment="0" applyProtection="0">
      <alignment vertical="center"/>
    </xf>
    <xf numFmtId="0" fontId="13" fillId="10" borderId="0" applyNumberFormat="0" applyBorder="0" applyAlignment="0" applyProtection="0">
      <alignment vertical="center"/>
    </xf>
    <xf numFmtId="0" fontId="36" fillId="0" borderId="0">
      <alignment vertical="center"/>
    </xf>
    <xf numFmtId="0" fontId="13" fillId="7" borderId="0" applyNumberFormat="0" applyBorder="0" applyAlignment="0" applyProtection="0">
      <alignment vertical="center"/>
    </xf>
    <xf numFmtId="0" fontId="14" fillId="0" borderId="0">
      <alignment vertical="center"/>
    </xf>
    <xf numFmtId="0" fontId="13" fillId="0" borderId="0">
      <alignment vertical="center"/>
    </xf>
    <xf numFmtId="0" fontId="13" fillId="7" borderId="0" applyNumberFormat="0" applyBorder="0" applyAlignment="0" applyProtection="0">
      <alignment vertical="center"/>
    </xf>
    <xf numFmtId="0" fontId="14" fillId="0" borderId="0"/>
    <xf numFmtId="0" fontId="14" fillId="0" borderId="0">
      <alignment vertical="center"/>
    </xf>
    <xf numFmtId="0" fontId="13" fillId="7" borderId="0" applyNumberFormat="0" applyBorder="0" applyAlignment="0" applyProtection="0">
      <alignment vertical="center"/>
    </xf>
    <xf numFmtId="0" fontId="13" fillId="0" borderId="0">
      <alignment vertical="center"/>
    </xf>
    <xf numFmtId="0" fontId="14" fillId="0" borderId="0"/>
    <xf numFmtId="0" fontId="13" fillId="7" borderId="0" applyNumberFormat="0" applyBorder="0" applyAlignment="0" applyProtection="0">
      <alignment vertical="center"/>
    </xf>
    <xf numFmtId="0" fontId="14" fillId="0" borderId="0">
      <alignment vertical="center"/>
    </xf>
    <xf numFmtId="0" fontId="13" fillId="0" borderId="0">
      <alignment vertical="center"/>
    </xf>
    <xf numFmtId="0" fontId="13" fillId="7" borderId="0" applyNumberFormat="0" applyBorder="0" applyAlignment="0" applyProtection="0">
      <alignment vertical="center"/>
    </xf>
    <xf numFmtId="0" fontId="14" fillId="0" borderId="0">
      <alignment vertical="center"/>
    </xf>
    <xf numFmtId="0" fontId="14" fillId="0" borderId="0"/>
    <xf numFmtId="0" fontId="13" fillId="7" borderId="0" applyNumberFormat="0" applyBorder="0" applyAlignment="0" applyProtection="0">
      <alignment vertical="center"/>
    </xf>
    <xf numFmtId="0" fontId="14" fillId="0" borderId="0">
      <alignment vertical="center"/>
    </xf>
    <xf numFmtId="0" fontId="13"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3" fillId="0" borderId="0">
      <alignment vertical="center"/>
    </xf>
    <xf numFmtId="0" fontId="13" fillId="5" borderId="0" applyNumberFormat="0" applyBorder="0" applyAlignment="0" applyProtection="0">
      <alignment vertical="center"/>
    </xf>
    <xf numFmtId="0" fontId="13" fillId="0" borderId="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2" fillId="14" borderId="0" applyNumberFormat="0" applyBorder="0" applyAlignment="0" applyProtection="0">
      <alignment vertical="center"/>
    </xf>
    <xf numFmtId="0" fontId="13" fillId="16" borderId="0" applyNumberFormat="0" applyBorder="0" applyAlignment="0" applyProtection="0">
      <alignment vertical="center"/>
    </xf>
    <xf numFmtId="0" fontId="12" fillId="1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36" fillId="0" borderId="0"/>
    <xf numFmtId="0" fontId="13" fillId="16"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4" fillId="0" borderId="0" applyProtection="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2" fillId="14" borderId="0" applyNumberFormat="0" applyBorder="0" applyAlignment="0" applyProtection="0">
      <alignment vertical="center"/>
    </xf>
    <xf numFmtId="0" fontId="29" fillId="0" borderId="19" applyNumberFormat="0" applyFill="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2" fillId="13" borderId="0" applyNumberFormat="0" applyBorder="0" applyAlignment="0" applyProtection="0">
      <alignment vertical="center"/>
    </xf>
    <xf numFmtId="0" fontId="14" fillId="0" borderId="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2" fillId="13" borderId="0" applyNumberFormat="0" applyBorder="0" applyAlignment="0" applyProtection="0">
      <alignment vertical="center"/>
    </xf>
    <xf numFmtId="0" fontId="13" fillId="17" borderId="0" applyNumberFormat="0" applyBorder="0" applyAlignment="0" applyProtection="0">
      <alignment vertical="center"/>
    </xf>
    <xf numFmtId="0" fontId="12" fillId="13" borderId="0" applyNumberFormat="0" applyBorder="0" applyAlignment="0" applyProtection="0">
      <alignment vertical="center"/>
    </xf>
    <xf numFmtId="0" fontId="13" fillId="17" borderId="0" applyNumberFormat="0" applyBorder="0" applyAlignment="0" applyProtection="0">
      <alignment vertical="center"/>
    </xf>
    <xf numFmtId="0" fontId="12" fillId="14" borderId="0" applyNumberFormat="0" applyBorder="0" applyAlignment="0" applyProtection="0">
      <alignment vertical="center"/>
    </xf>
    <xf numFmtId="0" fontId="13" fillId="17" borderId="0" applyNumberFormat="0" applyBorder="0" applyAlignment="0" applyProtection="0">
      <alignment vertical="center"/>
    </xf>
    <xf numFmtId="0" fontId="12" fillId="14"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2" fillId="4" borderId="0" applyNumberFormat="0" applyBorder="0" applyAlignment="0" applyProtection="0">
      <alignment vertical="center"/>
    </xf>
    <xf numFmtId="0" fontId="13" fillId="0" borderId="0"/>
    <xf numFmtId="0" fontId="13" fillId="17" borderId="0" applyNumberFormat="0" applyBorder="0" applyAlignment="0" applyProtection="0">
      <alignment vertical="center"/>
    </xf>
    <xf numFmtId="0" fontId="19" fillId="14" borderId="0" applyNumberFormat="0" applyBorder="0" applyAlignment="0" applyProtection="0">
      <alignment vertical="center"/>
    </xf>
    <xf numFmtId="0" fontId="13" fillId="16"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2" fillId="13"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0" borderId="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2" fillId="14" borderId="0" applyNumberFormat="0" applyBorder="0" applyAlignment="0" applyProtection="0">
      <alignment vertical="center"/>
    </xf>
    <xf numFmtId="0" fontId="33" fillId="0" borderId="0"/>
    <xf numFmtId="0" fontId="13" fillId="16"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31" fillId="0" borderId="0">
      <alignment vertical="center"/>
    </xf>
    <xf numFmtId="0" fontId="13" fillId="16" borderId="0" applyNumberFormat="0" applyBorder="0" applyAlignment="0" applyProtection="0">
      <alignment vertical="center"/>
    </xf>
    <xf numFmtId="0" fontId="13" fillId="0" borderId="0">
      <alignment vertical="center"/>
    </xf>
    <xf numFmtId="0" fontId="13" fillId="0" borderId="0">
      <alignment vertical="center"/>
    </xf>
    <xf numFmtId="0" fontId="13" fillId="16" borderId="0" applyNumberFormat="0" applyBorder="0" applyAlignment="0" applyProtection="0">
      <alignment vertical="center"/>
    </xf>
    <xf numFmtId="0" fontId="13" fillId="0" borderId="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0" borderId="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3" fillId="0" borderId="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2" fillId="14" borderId="0" applyNumberFormat="0" applyBorder="0" applyAlignment="0" applyProtection="0">
      <alignment vertical="center"/>
    </xf>
    <xf numFmtId="0" fontId="14" fillId="0" borderId="0"/>
    <xf numFmtId="0" fontId="13" fillId="16" borderId="0" applyNumberFormat="0" applyBorder="0" applyAlignment="0" applyProtection="0">
      <alignment vertical="center"/>
    </xf>
    <xf numFmtId="0" fontId="12" fillId="14" borderId="0" applyNumberFormat="0" applyBorder="0" applyAlignment="0" applyProtection="0">
      <alignment vertical="center"/>
    </xf>
    <xf numFmtId="0" fontId="13" fillId="16" borderId="0" applyNumberFormat="0" applyBorder="0" applyAlignment="0" applyProtection="0">
      <alignment vertical="center"/>
    </xf>
    <xf numFmtId="0" fontId="12" fillId="13" borderId="0" applyNumberFormat="0" applyBorder="0" applyAlignment="0" applyProtection="0">
      <alignment vertical="center"/>
    </xf>
    <xf numFmtId="0" fontId="13" fillId="10"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xf numFmtId="178" fontId="14" fillId="0" borderId="0" applyFont="0" applyFill="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0" borderId="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4" fillId="0" borderId="0"/>
    <xf numFmtId="0" fontId="13" fillId="17" borderId="0" applyNumberFormat="0" applyBorder="0" applyAlignment="0" applyProtection="0">
      <alignment vertical="center"/>
    </xf>
    <xf numFmtId="0" fontId="14"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2" fillId="14"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4" fillId="0" borderId="0"/>
    <xf numFmtId="0" fontId="13" fillId="16"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4" fillId="0" borderId="0"/>
    <xf numFmtId="0" fontId="13" fillId="16" borderId="0" applyNumberFormat="0" applyBorder="0" applyAlignment="0" applyProtection="0">
      <alignment vertical="center"/>
    </xf>
    <xf numFmtId="0" fontId="13" fillId="0" borderId="0">
      <alignment vertical="center"/>
    </xf>
    <xf numFmtId="0" fontId="14" fillId="0" borderId="0">
      <alignment vertical="center"/>
    </xf>
    <xf numFmtId="0" fontId="13" fillId="16" borderId="0" applyNumberFormat="0" applyBorder="0" applyAlignment="0" applyProtection="0">
      <alignment vertical="center"/>
    </xf>
    <xf numFmtId="0" fontId="14" fillId="0" borderId="0"/>
    <xf numFmtId="0" fontId="13" fillId="16" borderId="0" applyNumberFormat="0" applyBorder="0" applyAlignment="0" applyProtection="0">
      <alignment vertical="center"/>
    </xf>
    <xf numFmtId="0" fontId="13" fillId="0" borderId="0" applyProtection="0">
      <alignment vertical="center"/>
    </xf>
    <xf numFmtId="0" fontId="13" fillId="0" borderId="0"/>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2" fillId="4"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0" borderId="0">
      <alignment vertical="center"/>
    </xf>
    <xf numFmtId="0" fontId="13" fillId="10" borderId="0" applyNumberFormat="0" applyBorder="0" applyAlignment="0" applyProtection="0">
      <alignment vertical="center"/>
    </xf>
    <xf numFmtId="0" fontId="26" fillId="9" borderId="0" applyNumberFormat="0" applyBorder="0" applyAlignment="0" applyProtection="0">
      <alignment vertical="center"/>
    </xf>
    <xf numFmtId="0" fontId="13" fillId="10" borderId="0" applyNumberFormat="0" applyBorder="0" applyAlignment="0" applyProtection="0">
      <alignment vertical="center"/>
    </xf>
    <xf numFmtId="0" fontId="26" fillId="9" borderId="0" applyNumberFormat="0" applyBorder="0" applyAlignment="0" applyProtection="0">
      <alignment vertical="center"/>
    </xf>
    <xf numFmtId="0" fontId="14" fillId="0" borderId="0"/>
    <xf numFmtId="0" fontId="13" fillId="6" borderId="0" applyNumberFormat="0" applyBorder="0" applyAlignment="0" applyProtection="0">
      <alignment vertical="center"/>
    </xf>
    <xf numFmtId="0" fontId="26" fillId="9" borderId="0" applyNumberFormat="0" applyBorder="0" applyAlignment="0" applyProtection="0">
      <alignment vertical="center"/>
    </xf>
    <xf numFmtId="0" fontId="13" fillId="6" borderId="0" applyNumberFormat="0" applyBorder="0" applyAlignment="0" applyProtection="0">
      <alignment vertical="center"/>
    </xf>
    <xf numFmtId="0" fontId="12" fillId="12" borderId="0" applyNumberFormat="0" applyBorder="0" applyAlignment="0" applyProtection="0">
      <alignment vertical="center"/>
    </xf>
    <xf numFmtId="0" fontId="26" fillId="9" borderId="0" applyNumberFormat="0" applyBorder="0" applyAlignment="0" applyProtection="0">
      <alignment vertical="center"/>
    </xf>
    <xf numFmtId="0" fontId="13" fillId="6" borderId="0" applyNumberFormat="0" applyBorder="0" applyAlignment="0" applyProtection="0">
      <alignment vertical="center"/>
    </xf>
    <xf numFmtId="0" fontId="12" fillId="12" borderId="0" applyNumberFormat="0" applyBorder="0" applyAlignment="0" applyProtection="0">
      <alignment vertical="center"/>
    </xf>
    <xf numFmtId="0" fontId="14" fillId="0" borderId="0"/>
    <xf numFmtId="0" fontId="13" fillId="6" borderId="0" applyNumberFormat="0" applyBorder="0" applyAlignment="0" applyProtection="0">
      <alignment vertical="center"/>
    </xf>
    <xf numFmtId="0" fontId="26" fillId="9" borderId="0" applyNumberFormat="0" applyBorder="0" applyAlignment="0" applyProtection="0">
      <alignment vertical="center"/>
    </xf>
    <xf numFmtId="0" fontId="12" fillId="28" borderId="0" applyNumberFormat="0" applyBorder="0" applyAlignment="0" applyProtection="0">
      <alignment vertical="center"/>
    </xf>
    <xf numFmtId="0" fontId="13" fillId="6" borderId="0" applyNumberFormat="0" applyBorder="0" applyAlignment="0" applyProtection="0">
      <alignment vertical="center"/>
    </xf>
    <xf numFmtId="0" fontId="26" fillId="9" borderId="0" applyNumberFormat="0" applyBorder="0" applyAlignment="0" applyProtection="0">
      <alignment vertical="center"/>
    </xf>
    <xf numFmtId="0" fontId="14" fillId="0" borderId="0" applyProtection="0"/>
    <xf numFmtId="0" fontId="12" fillId="2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45" fillId="0" borderId="26" applyNumberFormat="0" applyFill="0" applyAlignment="0" applyProtection="0">
      <alignment vertical="center"/>
    </xf>
    <xf numFmtId="0" fontId="13" fillId="6" borderId="0" applyNumberFormat="0" applyBorder="0" applyAlignment="0" applyProtection="0">
      <alignment vertical="center"/>
    </xf>
    <xf numFmtId="0" fontId="45" fillId="0" borderId="26" applyNumberFormat="0" applyFill="0" applyAlignment="0" applyProtection="0">
      <alignment vertical="center"/>
    </xf>
    <xf numFmtId="0" fontId="13" fillId="6" borderId="0" applyNumberFormat="0" applyBorder="0" applyAlignment="0" applyProtection="0">
      <alignment vertical="center"/>
    </xf>
    <xf numFmtId="0" fontId="12" fillId="12" borderId="0" applyNumberFormat="0" applyBorder="0" applyAlignment="0" applyProtection="0">
      <alignment vertical="center"/>
    </xf>
    <xf numFmtId="0" fontId="29" fillId="0" borderId="0" applyNumberFormat="0" applyFill="0" applyBorder="0" applyAlignment="0" applyProtection="0">
      <alignment vertical="center"/>
    </xf>
    <xf numFmtId="0" fontId="14"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3" fillId="0" borderId="15" applyNumberFormat="0" applyFill="0" applyAlignment="0" applyProtection="0">
      <alignment vertical="center"/>
    </xf>
    <xf numFmtId="0" fontId="13" fillId="6" borderId="0" applyNumberFormat="0" applyBorder="0" applyAlignment="0" applyProtection="0">
      <alignment vertical="center"/>
    </xf>
    <xf numFmtId="0" fontId="23" fillId="0" borderId="15" applyNumberFormat="0" applyFill="0" applyAlignment="0" applyProtection="0">
      <alignment vertical="center"/>
    </xf>
    <xf numFmtId="0" fontId="14" fillId="0" borderId="0">
      <alignment vertical="center"/>
    </xf>
    <xf numFmtId="0" fontId="13" fillId="6" borderId="0" applyNumberFormat="0" applyBorder="0" applyAlignment="0" applyProtection="0">
      <alignment vertical="center"/>
    </xf>
    <xf numFmtId="0" fontId="34" fillId="0" borderId="0" applyNumberFormat="0" applyFill="0" applyBorder="0" applyAlignment="0" applyProtection="0">
      <alignment vertical="center"/>
    </xf>
    <xf numFmtId="0" fontId="14"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2" fillId="4" borderId="0" applyNumberFormat="0" applyBorder="0" applyAlignment="0" applyProtection="0">
      <alignment vertical="center"/>
    </xf>
    <xf numFmtId="0" fontId="13" fillId="0" borderId="0">
      <alignment vertical="center"/>
    </xf>
    <xf numFmtId="0" fontId="13" fillId="6" borderId="0" applyNumberFormat="0" applyBorder="0" applyAlignment="0" applyProtection="0">
      <alignment vertical="center"/>
    </xf>
    <xf numFmtId="0" fontId="26" fillId="9" borderId="0" applyNumberFormat="0" applyBorder="0" applyAlignment="0" applyProtection="0">
      <alignment vertical="center"/>
    </xf>
    <xf numFmtId="0" fontId="31" fillId="0" borderId="0">
      <alignment vertical="center"/>
    </xf>
    <xf numFmtId="0" fontId="48" fillId="7" borderId="0" applyNumberFormat="0" applyBorder="0" applyAlignment="0" applyProtection="0">
      <alignment vertical="center"/>
    </xf>
    <xf numFmtId="0" fontId="12" fillId="28" borderId="0" applyNumberFormat="0" applyBorder="0" applyAlignment="0" applyProtection="0">
      <alignment vertical="center"/>
    </xf>
    <xf numFmtId="0" fontId="13" fillId="6" borderId="0" applyNumberFormat="0" applyBorder="0" applyAlignment="0" applyProtection="0">
      <alignment vertical="center"/>
    </xf>
    <xf numFmtId="0" fontId="26" fillId="9" borderId="0" applyNumberFormat="0" applyBorder="0" applyAlignment="0" applyProtection="0">
      <alignment vertical="center"/>
    </xf>
    <xf numFmtId="0" fontId="13" fillId="0" borderId="0">
      <alignment vertical="center"/>
    </xf>
    <xf numFmtId="0" fontId="13" fillId="6" borderId="0" applyNumberFormat="0" applyBorder="0" applyAlignment="0" applyProtection="0">
      <alignment vertical="center"/>
    </xf>
    <xf numFmtId="0" fontId="14" fillId="0" borderId="0">
      <alignment vertical="center"/>
    </xf>
    <xf numFmtId="0" fontId="13" fillId="6" borderId="0" applyNumberFormat="0" applyBorder="0" applyAlignment="0" applyProtection="0">
      <alignment vertical="center"/>
    </xf>
    <xf numFmtId="0" fontId="26" fillId="9" borderId="0" applyNumberFormat="0" applyBorder="0" applyAlignment="0" applyProtection="0">
      <alignment vertical="center"/>
    </xf>
    <xf numFmtId="0" fontId="14" fillId="0" borderId="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34" fillId="0" borderId="22" applyNumberFormat="0" applyFill="0" applyAlignment="0" applyProtection="0">
      <alignment vertical="center"/>
    </xf>
    <xf numFmtId="0" fontId="13" fillId="6" borderId="0" applyNumberFormat="0" applyBorder="0" applyAlignment="0" applyProtection="0">
      <alignment vertical="center"/>
    </xf>
    <xf numFmtId="0" fontId="34" fillId="0" borderId="22" applyNumberFormat="0" applyFill="0" applyAlignment="0" applyProtection="0">
      <alignment vertical="center"/>
    </xf>
    <xf numFmtId="0" fontId="13" fillId="6" borderId="0" applyNumberFormat="0" applyBorder="0" applyAlignment="0" applyProtection="0">
      <alignment vertical="center"/>
    </xf>
    <xf numFmtId="0" fontId="12" fillId="4" borderId="0" applyNumberFormat="0" applyBorder="0" applyAlignment="0" applyProtection="0">
      <alignment vertical="center"/>
    </xf>
    <xf numFmtId="0" fontId="14"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29" fillId="0" borderId="23" applyNumberFormat="0" applyFill="0" applyAlignment="0" applyProtection="0">
      <alignment vertical="center"/>
    </xf>
    <xf numFmtId="0" fontId="13" fillId="6" borderId="0" applyNumberFormat="0" applyBorder="0" applyAlignment="0" applyProtection="0">
      <alignment vertical="center"/>
    </xf>
    <xf numFmtId="0" fontId="12" fillId="4" borderId="0" applyNumberFormat="0" applyBorder="0" applyAlignment="0" applyProtection="0">
      <alignment vertical="center"/>
    </xf>
    <xf numFmtId="0" fontId="31" fillId="0" borderId="0">
      <alignment vertical="center"/>
    </xf>
    <xf numFmtId="0" fontId="13" fillId="6" borderId="0" applyNumberFormat="0" applyBorder="0" applyAlignment="0" applyProtection="0">
      <alignment vertical="center"/>
    </xf>
    <xf numFmtId="0" fontId="12" fillId="4" borderId="0" applyNumberFormat="0" applyBorder="0" applyAlignment="0" applyProtection="0">
      <alignment vertical="center"/>
    </xf>
    <xf numFmtId="0" fontId="9"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9" fillId="28" borderId="0" applyNumberFormat="0" applyBorder="0" applyAlignment="0" applyProtection="0">
      <alignment vertical="center"/>
    </xf>
    <xf numFmtId="0" fontId="13" fillId="6" borderId="0" applyNumberFormat="0" applyBorder="0" applyAlignment="0" applyProtection="0">
      <alignment vertical="center"/>
    </xf>
    <xf numFmtId="0" fontId="19" fillId="28" borderId="0" applyNumberFormat="0" applyBorder="0" applyAlignment="0" applyProtection="0">
      <alignment vertical="center"/>
    </xf>
    <xf numFmtId="0" fontId="13" fillId="0" borderId="0"/>
    <xf numFmtId="0" fontId="14"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4" fillId="0" borderId="0" applyNumberFormat="0" applyFill="0" applyBorder="0" applyAlignment="0" applyProtection="0">
      <alignment vertical="center"/>
    </xf>
    <xf numFmtId="0" fontId="13" fillId="6" borderId="0" applyNumberFormat="0" applyBorder="0" applyAlignment="0" applyProtection="0">
      <alignment vertical="center"/>
    </xf>
    <xf numFmtId="0" fontId="34" fillId="0" borderId="0" applyNumberFormat="0" applyFill="0" applyBorder="0" applyAlignment="0" applyProtection="0">
      <alignment vertical="center"/>
    </xf>
    <xf numFmtId="0" fontId="13" fillId="6" borderId="0" applyNumberFormat="0" applyBorder="0" applyAlignment="0" applyProtection="0">
      <alignment vertical="center"/>
    </xf>
    <xf numFmtId="0" fontId="14"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0" borderId="0">
      <alignment vertical="center"/>
    </xf>
    <xf numFmtId="0" fontId="31"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0" borderId="0"/>
    <xf numFmtId="0" fontId="13" fillId="6" borderId="0" applyNumberFormat="0" applyBorder="0" applyAlignment="0" applyProtection="0">
      <alignment vertical="center"/>
    </xf>
    <xf numFmtId="0" fontId="9"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9" fillId="0" borderId="0">
      <alignment vertical="center"/>
    </xf>
    <xf numFmtId="0" fontId="13" fillId="8" borderId="0" applyNumberFormat="0" applyBorder="0" applyAlignment="0" applyProtection="0">
      <alignment vertical="center"/>
    </xf>
    <xf numFmtId="0" fontId="12" fillId="14" borderId="0" applyNumberFormat="0" applyBorder="0" applyAlignment="0" applyProtection="0">
      <alignment vertical="center"/>
    </xf>
    <xf numFmtId="0" fontId="13" fillId="6" borderId="0" applyNumberFormat="0" applyBorder="0" applyAlignment="0" applyProtection="0">
      <alignment vertical="center"/>
    </xf>
    <xf numFmtId="0" fontId="13" fillId="0" borderId="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34" fillId="0" borderId="0" applyNumberFormat="0" applyFill="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2" fillId="1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31" fillId="0" borderId="0">
      <alignment vertical="center"/>
    </xf>
    <xf numFmtId="0" fontId="14" fillId="0" borderId="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2" fillId="14"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6" borderId="0" applyNumberFormat="0" applyBorder="0" applyAlignment="0" applyProtection="0">
      <alignment vertical="center"/>
    </xf>
    <xf numFmtId="0" fontId="12" fillId="14" borderId="0" applyNumberFormat="0" applyBorder="0" applyAlignment="0" applyProtection="0">
      <alignment vertical="center"/>
    </xf>
    <xf numFmtId="0" fontId="13" fillId="6" borderId="0" applyNumberFormat="0" applyBorder="0" applyAlignment="0" applyProtection="0">
      <alignment vertical="center"/>
    </xf>
    <xf numFmtId="0" fontId="13" fillId="0" borderId="0"/>
    <xf numFmtId="0" fontId="13"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0" borderId="0"/>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24" borderId="0" applyNumberFormat="0" applyBorder="0" applyAlignment="0" applyProtection="0">
      <alignment vertical="center"/>
    </xf>
    <xf numFmtId="0" fontId="13" fillId="17" borderId="0" applyNumberFormat="0" applyBorder="0" applyAlignment="0" applyProtection="0">
      <alignment vertical="center"/>
    </xf>
    <xf numFmtId="0" fontId="23" fillId="0" borderId="26" applyNumberFormat="0" applyFill="0" applyAlignment="0" applyProtection="0">
      <alignment vertical="center"/>
    </xf>
    <xf numFmtId="0" fontId="12" fillId="26" borderId="0" applyNumberFormat="0" applyBorder="0" applyAlignment="0" applyProtection="0">
      <alignment vertical="center"/>
    </xf>
    <xf numFmtId="0" fontId="13" fillId="24" borderId="0" applyNumberFormat="0" applyBorder="0" applyAlignment="0" applyProtection="0">
      <alignment vertical="center"/>
    </xf>
    <xf numFmtId="0" fontId="23" fillId="0" borderId="26" applyNumberFormat="0" applyFill="0" applyAlignment="0" applyProtection="0">
      <alignment vertical="center"/>
    </xf>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24" borderId="0" applyNumberFormat="0" applyBorder="0" applyAlignment="0" applyProtection="0">
      <alignment vertical="center"/>
    </xf>
    <xf numFmtId="0" fontId="12" fillId="14" borderId="0" applyNumberFormat="0" applyBorder="0" applyAlignment="0" applyProtection="0">
      <alignment vertical="center"/>
    </xf>
    <xf numFmtId="0" fontId="13" fillId="0" borderId="0">
      <alignment vertical="center"/>
    </xf>
    <xf numFmtId="0" fontId="14" fillId="0" borderId="0">
      <alignment vertical="center"/>
    </xf>
    <xf numFmtId="0" fontId="13"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8" fillId="0" borderId="21" applyNumberFormat="0" applyFill="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13" fillId="0" borderId="0"/>
    <xf numFmtId="0" fontId="13" fillId="0" borderId="0">
      <alignment vertical="center"/>
    </xf>
    <xf numFmtId="0" fontId="13" fillId="0" borderId="0">
      <alignment vertical="center"/>
    </xf>
    <xf numFmtId="0" fontId="14" fillId="0" borderId="0"/>
    <xf numFmtId="0" fontId="13" fillId="12" borderId="0" applyNumberFormat="0" applyBorder="0" applyAlignment="0" applyProtection="0">
      <alignment vertical="center"/>
    </xf>
    <xf numFmtId="0" fontId="12" fillId="18" borderId="0" applyNumberFormat="0" applyBorder="0" applyAlignment="0" applyProtection="0">
      <alignment vertical="center"/>
    </xf>
    <xf numFmtId="0" fontId="13" fillId="0" borderId="0">
      <alignment vertical="center"/>
    </xf>
    <xf numFmtId="0" fontId="14" fillId="0" borderId="0">
      <alignment vertical="center"/>
    </xf>
    <xf numFmtId="0" fontId="31"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31" fillId="0" borderId="0">
      <alignment vertical="center"/>
    </xf>
    <xf numFmtId="0" fontId="38" fillId="0" borderId="21" applyNumberFormat="0" applyFill="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34" fillId="0" borderId="0" applyNumberFormat="0" applyFill="0" applyBorder="0" applyAlignment="0" applyProtection="0">
      <alignment vertical="center"/>
    </xf>
    <xf numFmtId="0" fontId="13" fillId="0" borderId="0">
      <alignment vertical="center"/>
    </xf>
    <xf numFmtId="0" fontId="13" fillId="0" borderId="0"/>
    <xf numFmtId="0" fontId="13" fillId="0" borderId="0">
      <alignment vertical="center"/>
    </xf>
    <xf numFmtId="0" fontId="14" fillId="0" borderId="0"/>
    <xf numFmtId="0" fontId="12" fillId="14"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14" fillId="0" borderId="0"/>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34" fillId="0" borderId="0" applyNumberFormat="0" applyFill="0" applyBorder="0" applyAlignment="0" applyProtection="0">
      <alignment vertical="center"/>
    </xf>
    <xf numFmtId="0" fontId="13" fillId="0" borderId="0">
      <alignment vertical="center"/>
    </xf>
    <xf numFmtId="0" fontId="33" fillId="0" borderId="0"/>
    <xf numFmtId="0" fontId="13" fillId="0" borderId="0">
      <alignment vertical="center"/>
    </xf>
    <xf numFmtId="0" fontId="14" fillId="0" borderId="0"/>
    <xf numFmtId="0" fontId="12" fillId="14" borderId="0" applyNumberFormat="0" applyBorder="0" applyAlignment="0" applyProtection="0">
      <alignment vertical="center"/>
    </xf>
    <xf numFmtId="0" fontId="13" fillId="24"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24" borderId="0" applyNumberFormat="0" applyBorder="0" applyAlignment="0" applyProtection="0">
      <alignment vertical="center"/>
    </xf>
    <xf numFmtId="0" fontId="13" fillId="0" borderId="0">
      <alignment vertical="center"/>
    </xf>
    <xf numFmtId="0" fontId="14" fillId="0" borderId="0">
      <alignment vertical="center"/>
    </xf>
    <xf numFmtId="0" fontId="13" fillId="24" borderId="0" applyNumberFormat="0" applyBorder="0" applyAlignment="0" applyProtection="0">
      <alignment vertical="center"/>
    </xf>
    <xf numFmtId="0" fontId="13" fillId="0" borderId="0"/>
    <xf numFmtId="0" fontId="13" fillId="0" borderId="0"/>
    <xf numFmtId="0" fontId="13" fillId="0" borderId="0">
      <alignment vertical="center"/>
    </xf>
    <xf numFmtId="0" fontId="13" fillId="0" borderId="0">
      <alignment vertical="center"/>
    </xf>
    <xf numFmtId="0" fontId="13" fillId="24" borderId="0" applyNumberFormat="0" applyBorder="0" applyAlignment="0" applyProtection="0">
      <alignment vertical="center"/>
    </xf>
    <xf numFmtId="0" fontId="13" fillId="0" borderId="0"/>
    <xf numFmtId="0" fontId="13" fillId="0" borderId="0">
      <alignment vertical="center"/>
    </xf>
    <xf numFmtId="0" fontId="14" fillId="0" borderId="0">
      <alignment vertical="center"/>
    </xf>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14" fillId="0" borderId="0" applyProtection="0"/>
    <xf numFmtId="0" fontId="13" fillId="24" borderId="0" applyNumberFormat="0" applyBorder="0" applyAlignment="0" applyProtection="0">
      <alignment vertical="center"/>
    </xf>
    <xf numFmtId="0" fontId="14" fillId="0" borderId="0" applyProtection="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4" fillId="0" borderId="0"/>
    <xf numFmtId="0" fontId="13" fillId="12" borderId="0" applyNumberFormat="0" applyBorder="0" applyAlignment="0" applyProtection="0">
      <alignment vertical="center"/>
    </xf>
    <xf numFmtId="0" fontId="13" fillId="0" borderId="0">
      <alignment vertical="center"/>
    </xf>
    <xf numFmtId="0" fontId="13"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29"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12" borderId="0" applyNumberFormat="0" applyBorder="0" applyAlignment="0" applyProtection="0">
      <alignment vertical="center"/>
    </xf>
    <xf numFmtId="0" fontId="13" fillId="0" borderId="0">
      <alignment vertical="center"/>
    </xf>
    <xf numFmtId="0" fontId="13" fillId="24" borderId="0" applyNumberFormat="0" applyBorder="0" applyAlignment="0" applyProtection="0">
      <alignment vertical="center"/>
    </xf>
    <xf numFmtId="0" fontId="13" fillId="0" borderId="0" applyProtection="0">
      <alignment vertical="center"/>
    </xf>
    <xf numFmtId="0" fontId="13" fillId="0" borderId="0">
      <alignment vertical="center"/>
    </xf>
    <xf numFmtId="0" fontId="13" fillId="12" borderId="0" applyNumberFormat="0" applyBorder="0" applyAlignment="0" applyProtection="0">
      <alignment vertical="center"/>
    </xf>
    <xf numFmtId="0" fontId="13" fillId="0" borderId="0">
      <alignment vertical="center"/>
    </xf>
    <xf numFmtId="0" fontId="13" fillId="24" borderId="0" applyNumberFormat="0" applyBorder="0" applyAlignment="0" applyProtection="0">
      <alignment vertical="center"/>
    </xf>
    <xf numFmtId="0" fontId="13"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0" borderId="0" applyProtection="0">
      <alignment vertical="center"/>
    </xf>
    <xf numFmtId="0" fontId="14" fillId="0" borderId="0"/>
    <xf numFmtId="0" fontId="14" fillId="0" borderId="0"/>
    <xf numFmtId="0" fontId="13" fillId="0" borderId="0">
      <alignment vertical="center"/>
    </xf>
    <xf numFmtId="0" fontId="13"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4" fillId="0" borderId="0"/>
    <xf numFmtId="0" fontId="13" fillId="0" borderId="0">
      <alignment vertical="center"/>
    </xf>
    <xf numFmtId="0" fontId="14" fillId="0" borderId="0">
      <alignment vertical="center"/>
    </xf>
    <xf numFmtId="0" fontId="13" fillId="24" borderId="0" applyNumberFormat="0" applyBorder="0" applyAlignment="0" applyProtection="0">
      <alignment vertical="center"/>
    </xf>
    <xf numFmtId="0" fontId="14" fillId="0" borderId="0"/>
    <xf numFmtId="0" fontId="13" fillId="0" borderId="0">
      <alignment vertical="center"/>
    </xf>
    <xf numFmtId="0" fontId="14" fillId="0" borderId="0">
      <alignment vertical="center"/>
    </xf>
    <xf numFmtId="0" fontId="12" fillId="14" borderId="0" applyNumberFormat="0" applyBorder="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31" fillId="0" borderId="0">
      <alignment vertical="center"/>
    </xf>
    <xf numFmtId="0" fontId="13" fillId="0" borderId="0">
      <alignment vertical="center"/>
    </xf>
    <xf numFmtId="0" fontId="14"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31" fillId="0" borderId="0">
      <alignment vertical="center"/>
    </xf>
    <xf numFmtId="0" fontId="14" fillId="0" borderId="0">
      <alignment vertical="center"/>
    </xf>
    <xf numFmtId="0" fontId="13" fillId="12" borderId="0" applyNumberFormat="0" applyBorder="0" applyAlignment="0" applyProtection="0">
      <alignment vertical="center"/>
    </xf>
    <xf numFmtId="0" fontId="13" fillId="0" borderId="0">
      <alignment vertical="center"/>
    </xf>
    <xf numFmtId="0" fontId="14" fillId="0" borderId="0">
      <alignment vertical="center"/>
    </xf>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14" fillId="0" borderId="0">
      <alignment vertical="center"/>
    </xf>
    <xf numFmtId="0" fontId="13" fillId="24" borderId="0" applyNumberFormat="0" applyBorder="0" applyAlignment="0" applyProtection="0">
      <alignment vertical="center"/>
    </xf>
    <xf numFmtId="0" fontId="31" fillId="0" borderId="0">
      <alignment vertical="center"/>
    </xf>
    <xf numFmtId="0" fontId="38" fillId="0" borderId="24" applyNumberFormat="0" applyFill="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0" borderId="0" applyNumberFormat="0" applyBorder="0" applyAlignment="0" applyProtection="0">
      <alignment vertical="center"/>
    </xf>
    <xf numFmtId="0" fontId="44" fillId="0" borderId="19" applyNumberFormat="0" applyFill="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13"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13" fillId="12" borderId="0" applyNumberFormat="0" applyBorder="0" applyAlignment="0" applyProtection="0">
      <alignment vertical="center"/>
    </xf>
    <xf numFmtId="0" fontId="13" fillId="0" borderId="0"/>
    <xf numFmtId="0" fontId="13" fillId="0" borderId="0"/>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4" fillId="0" borderId="0"/>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12" fillId="18" borderId="0" applyNumberFormat="0" applyBorder="0" applyAlignment="0" applyProtection="0">
      <alignment vertical="center"/>
    </xf>
    <xf numFmtId="0" fontId="13" fillId="12" borderId="0" applyNumberFormat="0" applyBorder="0" applyAlignment="0" applyProtection="0">
      <alignment vertical="center"/>
    </xf>
    <xf numFmtId="0" fontId="13" fillId="0" borderId="0">
      <protection locked="0"/>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12" fillId="22" borderId="0" applyNumberFormat="0" applyBorder="0" applyAlignment="0" applyProtection="0">
      <alignment vertical="center"/>
    </xf>
    <xf numFmtId="0" fontId="31"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31" fillId="0" borderId="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5" fillId="0" borderId="0" applyNumberFormat="0" applyFill="0" applyBorder="0" applyAlignment="0" applyProtection="0">
      <alignment vertical="center"/>
    </xf>
    <xf numFmtId="0" fontId="13" fillId="12" borderId="0" applyNumberFormat="0" applyBorder="0" applyAlignment="0" applyProtection="0">
      <alignment vertical="center"/>
    </xf>
    <xf numFmtId="0" fontId="12" fillId="22" borderId="0" applyNumberFormat="0" applyBorder="0" applyAlignment="0" applyProtection="0">
      <alignment vertical="center"/>
    </xf>
    <xf numFmtId="0" fontId="43" fillId="0" borderId="13" applyNumberFormat="0" applyFill="0" applyAlignment="0" applyProtection="0">
      <alignment vertical="center"/>
    </xf>
    <xf numFmtId="0" fontId="13" fillId="12" borderId="0" applyNumberFormat="0" applyBorder="0" applyAlignment="0" applyProtection="0">
      <alignment vertical="center"/>
    </xf>
    <xf numFmtId="0" fontId="13" fillId="0" borderId="0">
      <alignment vertical="center"/>
    </xf>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43" fillId="0" borderId="13" applyNumberFormat="0" applyFill="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2" borderId="0" applyNumberFormat="0" applyBorder="0" applyAlignment="0" applyProtection="0">
      <alignment vertical="center"/>
    </xf>
    <xf numFmtId="0" fontId="12" fillId="22" borderId="0" applyNumberFormat="0" applyBorder="0" applyAlignment="0" applyProtection="0">
      <alignment vertical="center"/>
    </xf>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0" borderId="0"/>
    <xf numFmtId="0" fontId="13" fillId="0" borderId="0"/>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24" borderId="0" applyNumberFormat="0" applyBorder="0" applyAlignment="0" applyProtection="0">
      <alignment vertical="center"/>
    </xf>
    <xf numFmtId="0" fontId="12" fillId="22" borderId="0" applyNumberFormat="0" applyBorder="0" applyAlignment="0" applyProtection="0">
      <alignment vertical="center"/>
    </xf>
    <xf numFmtId="0" fontId="13" fillId="10" borderId="0" applyNumberFormat="0" applyBorder="0" applyAlignment="0" applyProtection="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3" fillId="10" borderId="0" applyNumberFormat="0" applyBorder="0" applyAlignment="0" applyProtection="0">
      <alignment vertical="center"/>
    </xf>
    <xf numFmtId="0" fontId="12" fillId="22" borderId="0" applyNumberFormat="0" applyBorder="0" applyAlignment="0" applyProtection="0">
      <alignment vertical="center"/>
    </xf>
    <xf numFmtId="0" fontId="13" fillId="10" borderId="0" applyNumberFormat="0" applyBorder="0" applyAlignment="0" applyProtection="0">
      <alignment vertical="center"/>
    </xf>
    <xf numFmtId="0" fontId="12" fillId="22" borderId="0" applyNumberFormat="0" applyBorder="0" applyAlignment="0" applyProtection="0">
      <alignment vertical="center"/>
    </xf>
    <xf numFmtId="0" fontId="13" fillId="0" borderId="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2" fillId="17"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0" borderId="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0" borderId="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0" borderId="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24" borderId="0" applyNumberFormat="0" applyBorder="0" applyAlignment="0" applyProtection="0">
      <alignment vertical="center"/>
    </xf>
    <xf numFmtId="0" fontId="13" fillId="0" borderId="0">
      <alignment vertical="center"/>
    </xf>
    <xf numFmtId="0" fontId="31" fillId="0" borderId="0">
      <alignment vertical="center"/>
    </xf>
    <xf numFmtId="0" fontId="13" fillId="24" borderId="0" applyNumberFormat="0" applyBorder="0" applyAlignment="0" applyProtection="0">
      <alignment vertical="center"/>
    </xf>
    <xf numFmtId="0" fontId="13" fillId="0" borderId="0">
      <protection locked="0"/>
    </xf>
    <xf numFmtId="0" fontId="13" fillId="24" borderId="0" applyNumberFormat="0" applyBorder="0" applyAlignment="0" applyProtection="0">
      <alignment vertical="center"/>
    </xf>
    <xf numFmtId="0" fontId="13" fillId="0" borderId="0">
      <alignment vertical="center"/>
    </xf>
    <xf numFmtId="0" fontId="14" fillId="0" borderId="0">
      <alignment vertical="center"/>
    </xf>
    <xf numFmtId="0" fontId="13" fillId="24" borderId="0" applyNumberFormat="0" applyBorder="0" applyAlignment="0" applyProtection="0">
      <alignment vertical="center"/>
    </xf>
    <xf numFmtId="0" fontId="18" fillId="0" borderId="0">
      <protection locked="0"/>
    </xf>
    <xf numFmtId="0" fontId="13" fillId="12" borderId="0" applyNumberFormat="0" applyBorder="0" applyAlignment="0" applyProtection="0">
      <alignment vertical="center"/>
    </xf>
    <xf numFmtId="0" fontId="12" fillId="22" borderId="0" applyNumberFormat="0" applyBorder="0" applyAlignment="0" applyProtection="0">
      <alignment vertical="center"/>
    </xf>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33" fillId="0" borderId="0">
      <protection locked="0"/>
    </xf>
    <xf numFmtId="0" fontId="14" fillId="0" borderId="0">
      <protection locked="0"/>
    </xf>
    <xf numFmtId="0" fontId="12" fillId="6" borderId="0" applyNumberFormat="0" applyBorder="0" applyAlignment="0" applyProtection="0">
      <alignment vertical="center"/>
    </xf>
    <xf numFmtId="0" fontId="14" fillId="0" borderId="0">
      <protection locked="0"/>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Alignment="0" applyProtection="0">
      <alignment vertical="center"/>
    </xf>
    <xf numFmtId="0" fontId="29" fillId="0" borderId="23"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3" fillId="0" borderId="0"/>
    <xf numFmtId="0" fontId="12" fillId="18" borderId="0" applyNumberFormat="0" applyBorder="0" applyAlignment="0" applyProtection="0">
      <alignment vertical="center"/>
    </xf>
    <xf numFmtId="0" fontId="14" fillId="0" borderId="0">
      <alignment vertical="center"/>
    </xf>
    <xf numFmtId="0" fontId="25" fillId="17" borderId="16" applyNumberFormat="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26" fillId="9" borderId="0" applyNumberFormat="0" applyBorder="0" applyAlignment="0" applyProtection="0">
      <alignment vertical="center"/>
    </xf>
    <xf numFmtId="0" fontId="12" fillId="18" borderId="0" applyNumberFormat="0" applyBorder="0" applyAlignment="0" applyProtection="0">
      <alignment vertical="center"/>
    </xf>
    <xf numFmtId="0" fontId="36"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1" fillId="0" borderId="0">
      <protection locked="0"/>
    </xf>
    <xf numFmtId="0" fontId="12" fillId="18" borderId="0" applyNumberFormat="0" applyBorder="0" applyAlignment="0" applyProtection="0">
      <alignment vertical="center"/>
    </xf>
    <xf numFmtId="0" fontId="14" fillId="0" borderId="0">
      <alignment vertical="center"/>
    </xf>
    <xf numFmtId="0" fontId="12" fillId="18" borderId="0" applyNumberFormat="0" applyBorder="0" applyAlignment="0" applyProtection="0">
      <alignment vertical="center"/>
    </xf>
    <xf numFmtId="0" fontId="36"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3" fillId="0" borderId="0"/>
    <xf numFmtId="0" fontId="12" fillId="14" borderId="0" applyNumberFormat="0" applyBorder="0" applyAlignment="0" applyProtection="0">
      <alignment vertical="center"/>
    </xf>
    <xf numFmtId="0" fontId="14" fillId="0" borderId="0"/>
    <xf numFmtId="0" fontId="43" fillId="0" borderId="13" applyNumberFormat="0" applyFill="0" applyAlignment="0" applyProtection="0">
      <alignment vertical="center"/>
    </xf>
    <xf numFmtId="0" fontId="12" fillId="14" borderId="0" applyNumberFormat="0" applyBorder="0" applyAlignment="0" applyProtection="0">
      <alignment vertical="center"/>
    </xf>
    <xf numFmtId="0" fontId="14"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9" fillId="0" borderId="0">
      <alignment vertical="center"/>
    </xf>
    <xf numFmtId="0" fontId="12" fillId="18" borderId="0" applyNumberFormat="0" applyBorder="0" applyAlignment="0" applyProtection="0">
      <alignment vertical="center"/>
    </xf>
    <xf numFmtId="0" fontId="45" fillId="0" borderId="26" applyNumberFormat="0" applyFill="0" applyAlignment="0" applyProtection="0">
      <alignment vertical="center"/>
    </xf>
    <xf numFmtId="0" fontId="12" fillId="18" borderId="0" applyNumberFormat="0" applyBorder="0" applyAlignment="0" applyProtection="0">
      <alignment vertical="center"/>
    </xf>
    <xf numFmtId="0" fontId="45" fillId="0" borderId="26"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45" fillId="0" borderId="26" applyNumberFormat="0" applyFill="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3"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12" fillId="17" borderId="0" applyNumberFormat="0" applyBorder="0" applyAlignment="0" applyProtection="0">
      <alignment vertical="center"/>
    </xf>
    <xf numFmtId="0" fontId="14" fillId="0" borderId="0">
      <alignment vertical="center"/>
    </xf>
    <xf numFmtId="0" fontId="14" fillId="0" borderId="0">
      <alignment vertical="center"/>
    </xf>
    <xf numFmtId="0" fontId="12"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3" fillId="0" borderId="0"/>
    <xf numFmtId="0" fontId="12" fillId="17"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31" fillId="0" borderId="0">
      <alignment vertical="center"/>
    </xf>
    <xf numFmtId="0" fontId="13" fillId="0" borderId="0">
      <alignment vertical="center"/>
    </xf>
    <xf numFmtId="0" fontId="13" fillId="0" borderId="0">
      <alignment vertical="center"/>
    </xf>
    <xf numFmtId="0" fontId="13" fillId="0" borderId="0">
      <alignment vertical="center"/>
    </xf>
    <xf numFmtId="0" fontId="12" fillId="14" borderId="0" applyNumberFormat="0" applyBorder="0" applyAlignment="0" applyProtection="0">
      <alignment vertical="center"/>
    </xf>
    <xf numFmtId="0" fontId="14" fillId="0" borderId="0">
      <alignment vertical="center"/>
    </xf>
    <xf numFmtId="0" fontId="14" fillId="0" borderId="0">
      <alignment vertical="center"/>
    </xf>
    <xf numFmtId="0" fontId="12" fillId="14" borderId="0" applyNumberFormat="0" applyBorder="0" applyAlignment="0" applyProtection="0">
      <alignment vertical="center"/>
    </xf>
    <xf numFmtId="0" fontId="14" fillId="0" borderId="0" applyProtection="0"/>
    <xf numFmtId="0" fontId="13" fillId="0" borderId="0"/>
    <xf numFmtId="0" fontId="13" fillId="0" borderId="0">
      <alignment vertical="center"/>
    </xf>
    <xf numFmtId="0" fontId="12" fillId="14"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3" fillId="0" borderId="0" applyProtection="0">
      <alignment vertical="center"/>
    </xf>
    <xf numFmtId="0" fontId="12" fillId="17" borderId="0" applyNumberFormat="0" applyBorder="0" applyAlignment="0" applyProtection="0">
      <alignment vertical="center"/>
    </xf>
    <xf numFmtId="0" fontId="14" fillId="0" borderId="0">
      <alignment vertical="center"/>
    </xf>
    <xf numFmtId="0" fontId="14" fillId="0" borderId="0">
      <alignment vertical="center"/>
    </xf>
    <xf numFmtId="0" fontId="12" fillId="17" borderId="0" applyNumberFormat="0" applyBorder="0" applyAlignment="0" applyProtection="0">
      <alignment vertical="center"/>
    </xf>
    <xf numFmtId="0" fontId="13" fillId="0" borderId="0"/>
    <xf numFmtId="0" fontId="13" fillId="0" borderId="0"/>
    <xf numFmtId="0" fontId="12" fillId="18" borderId="0" applyNumberFormat="0" applyBorder="0" applyAlignment="0" applyProtection="0">
      <alignment vertical="center"/>
    </xf>
    <xf numFmtId="0" fontId="14" fillId="0" borderId="0">
      <alignment vertical="center"/>
    </xf>
    <xf numFmtId="0" fontId="14" fillId="0" borderId="0">
      <alignment vertical="center"/>
    </xf>
    <xf numFmtId="0" fontId="12" fillId="18" borderId="0" applyNumberFormat="0" applyBorder="0" applyAlignment="0" applyProtection="0">
      <alignment vertical="center"/>
    </xf>
    <xf numFmtId="0" fontId="13" fillId="0" borderId="0">
      <alignment vertical="center"/>
    </xf>
    <xf numFmtId="0" fontId="13" fillId="0" borderId="0"/>
    <xf numFmtId="0" fontId="12" fillId="17" borderId="0" applyNumberFormat="0" applyBorder="0" applyAlignment="0" applyProtection="0">
      <alignment vertical="center"/>
    </xf>
    <xf numFmtId="0" fontId="45" fillId="0" borderId="26" applyNumberFormat="0" applyFill="0" applyAlignment="0" applyProtection="0">
      <alignment vertical="center"/>
    </xf>
    <xf numFmtId="0" fontId="14" fillId="0" borderId="0">
      <alignment vertical="center"/>
    </xf>
    <xf numFmtId="0" fontId="14" fillId="0" borderId="0">
      <alignment vertical="center"/>
    </xf>
    <xf numFmtId="0" fontId="12" fillId="17" borderId="0" applyNumberFormat="0" applyBorder="0" applyAlignment="0" applyProtection="0">
      <alignment vertical="center"/>
    </xf>
    <xf numFmtId="0" fontId="13" fillId="0" borderId="0"/>
    <xf numFmtId="0" fontId="12" fillId="1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3" fillId="0" borderId="0"/>
    <xf numFmtId="0" fontId="13" fillId="0" borderId="0"/>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4" fillId="0" borderId="0">
      <protection locked="0"/>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22"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8" fillId="0" borderId="0">
      <protection locked="0"/>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4" fillId="0" borderId="0">
      <protection locked="0"/>
    </xf>
    <xf numFmtId="0" fontId="12" fillId="13" borderId="0" applyNumberFormat="0" applyBorder="0" applyAlignment="0" applyProtection="0">
      <alignment vertical="center"/>
    </xf>
    <xf numFmtId="0" fontId="14" fillId="0" borderId="0">
      <protection locked="0"/>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4"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4"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4" fillId="0" borderId="0">
      <alignment vertical="center"/>
    </xf>
    <xf numFmtId="0" fontId="12" fillId="13" borderId="0" applyNumberFormat="0" applyBorder="0" applyAlignment="0" applyProtection="0">
      <alignment vertical="center"/>
    </xf>
    <xf numFmtId="0" fontId="14" fillId="0" borderId="0">
      <alignment vertical="center"/>
    </xf>
    <xf numFmtId="0" fontId="12" fillId="13"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4" fillId="0" borderId="0"/>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23" fillId="0" borderId="26" applyNumberFormat="0" applyFill="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12" borderId="0" applyNumberFormat="0" applyBorder="0" applyAlignment="0" applyProtection="0">
      <alignment vertical="center"/>
    </xf>
    <xf numFmtId="0" fontId="14" fillId="0" borderId="0"/>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6" fillId="9"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4" fillId="0" borderId="0">
      <alignment vertical="center"/>
    </xf>
    <xf numFmtId="0" fontId="14" fillId="0" borderId="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2" fillId="6" borderId="0" applyNumberFormat="0" applyBorder="0" applyAlignment="0" applyProtection="0">
      <alignment vertical="center"/>
    </xf>
    <xf numFmtId="0" fontId="14" fillId="0" borderId="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3" fillId="0" borderId="0"/>
    <xf numFmtId="0" fontId="12" fillId="12"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4"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4"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3" fillId="0" borderId="0"/>
    <xf numFmtId="0" fontId="12" fillId="5" borderId="0" applyNumberFormat="0" applyBorder="0" applyAlignment="0" applyProtection="0">
      <alignment vertical="center"/>
    </xf>
    <xf numFmtId="0" fontId="34" fillId="0" borderId="22" applyNumberFormat="0" applyFill="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4" fillId="0" borderId="0" applyNumberFormat="0" applyFill="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17" borderId="0" applyNumberFormat="0" applyBorder="0" applyAlignment="0" applyProtection="0">
      <alignment vertical="center"/>
    </xf>
    <xf numFmtId="0" fontId="13" fillId="0" borderId="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34" fillId="0" borderId="0" applyNumberFormat="0" applyFill="0" applyBorder="0" applyAlignment="0" applyProtection="0">
      <alignment vertical="center"/>
    </xf>
    <xf numFmtId="0" fontId="12" fillId="17" borderId="0" applyNumberFormat="0" applyBorder="0" applyAlignment="0" applyProtection="0">
      <alignment vertical="center"/>
    </xf>
    <xf numFmtId="0" fontId="14"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6" fillId="0" borderId="18" applyNumberFormat="0" applyFill="0" applyAlignment="0" applyProtection="0">
      <alignment vertical="center"/>
    </xf>
    <xf numFmtId="0" fontId="12" fillId="5" borderId="0" applyNumberFormat="0" applyBorder="0" applyAlignment="0" applyProtection="0">
      <alignment vertical="center"/>
    </xf>
    <xf numFmtId="0" fontId="16" fillId="0" borderId="18" applyNumberFormat="0" applyFill="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Alignment="0" applyProtection="0">
      <alignment vertical="center"/>
    </xf>
    <xf numFmtId="0" fontId="16" fillId="0" borderId="18" applyNumberFormat="0" applyFill="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12" fillId="22" borderId="0" applyNumberFormat="0" applyBorder="0" applyAlignment="0" applyProtection="0">
      <alignment vertical="center"/>
    </xf>
    <xf numFmtId="0" fontId="29" fillId="0" borderId="19" applyNumberFormat="0" applyFill="0" applyAlignment="0" applyProtection="0">
      <alignment vertical="center"/>
    </xf>
    <xf numFmtId="0" fontId="13" fillId="0" borderId="0"/>
    <xf numFmtId="0" fontId="12" fillId="22" borderId="0" applyNumberFormat="0" applyBorder="0" applyAlignment="0" applyProtection="0">
      <alignment vertical="center"/>
    </xf>
    <xf numFmtId="0" fontId="29" fillId="0" borderId="19" applyNumberFormat="0" applyFill="0" applyAlignment="0" applyProtection="0">
      <alignment vertical="center"/>
    </xf>
    <xf numFmtId="0" fontId="12" fillId="22"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3" fillId="0" borderId="0">
      <alignment vertical="center"/>
    </xf>
    <xf numFmtId="0" fontId="12" fillId="22" borderId="0" applyNumberFormat="0" applyBorder="0" applyAlignment="0" applyProtection="0">
      <alignment vertical="center"/>
    </xf>
    <xf numFmtId="0" fontId="13" fillId="0" borderId="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7" borderId="0" applyNumberFormat="0" applyBorder="0" applyAlignment="0" applyProtection="0">
      <alignment vertical="center"/>
    </xf>
    <xf numFmtId="0" fontId="14" fillId="0" borderId="0"/>
    <xf numFmtId="0" fontId="14" fillId="0" borderId="0">
      <alignment vertical="center"/>
    </xf>
    <xf numFmtId="0" fontId="12" fillId="17" borderId="0" applyNumberFormat="0" applyBorder="0" applyAlignment="0" applyProtection="0">
      <alignment vertical="center"/>
    </xf>
    <xf numFmtId="0" fontId="26" fillId="9" borderId="0" applyNumberFormat="0" applyBorder="0" applyAlignment="0" applyProtection="0">
      <alignment vertical="center"/>
    </xf>
    <xf numFmtId="0" fontId="14" fillId="0" borderId="0">
      <alignment vertical="center"/>
    </xf>
    <xf numFmtId="0" fontId="14" fillId="0" borderId="0"/>
    <xf numFmtId="0" fontId="12" fillId="17" borderId="0" applyNumberFormat="0" applyBorder="0" applyAlignment="0" applyProtection="0">
      <alignment vertical="center"/>
    </xf>
    <xf numFmtId="0" fontId="26" fillId="9" borderId="0" applyNumberFormat="0" applyBorder="0" applyAlignment="0" applyProtection="0">
      <alignment vertical="center"/>
    </xf>
    <xf numFmtId="0" fontId="13" fillId="0" borderId="0">
      <alignment vertical="center"/>
    </xf>
    <xf numFmtId="0" fontId="31" fillId="0" borderId="0">
      <alignment vertical="center"/>
    </xf>
    <xf numFmtId="0" fontId="12" fillId="17" borderId="0" applyNumberFormat="0" applyBorder="0" applyAlignment="0" applyProtection="0">
      <alignment vertical="center"/>
    </xf>
    <xf numFmtId="0" fontId="13" fillId="0" borderId="0">
      <alignment vertical="center"/>
    </xf>
    <xf numFmtId="0" fontId="14" fillId="0" borderId="0">
      <alignment vertical="center"/>
    </xf>
    <xf numFmtId="0" fontId="12" fillId="22" borderId="0" applyNumberFormat="0" applyBorder="0" applyAlignment="0" applyProtection="0">
      <alignment vertical="center"/>
    </xf>
    <xf numFmtId="0" fontId="14" fillId="0" borderId="0">
      <alignment vertical="center"/>
    </xf>
    <xf numFmtId="0" fontId="33" fillId="0" borderId="0"/>
    <xf numFmtId="0" fontId="12" fillId="22" borderId="0" applyNumberFormat="0" applyBorder="0" applyAlignment="0" applyProtection="0">
      <alignment vertical="center"/>
    </xf>
    <xf numFmtId="0" fontId="14" fillId="0" borderId="0">
      <alignment vertical="center"/>
    </xf>
    <xf numFmtId="0" fontId="33" fillId="0" borderId="0"/>
    <xf numFmtId="0" fontId="12" fillId="17" borderId="0" applyNumberFormat="0" applyBorder="0" applyAlignment="0" applyProtection="0">
      <alignment vertical="center"/>
    </xf>
    <xf numFmtId="0" fontId="13" fillId="0" borderId="0">
      <alignment vertical="center"/>
    </xf>
    <xf numFmtId="0" fontId="14" fillId="0" borderId="0"/>
    <xf numFmtId="0" fontId="12" fillId="17" borderId="0" applyNumberFormat="0" applyBorder="0" applyAlignment="0" applyProtection="0">
      <alignment vertical="center"/>
    </xf>
    <xf numFmtId="0" fontId="12" fillId="14" borderId="0" applyNumberFormat="0" applyBorder="0" applyAlignment="0" applyProtection="0">
      <alignment vertical="center"/>
    </xf>
    <xf numFmtId="0" fontId="31" fillId="0" borderId="0">
      <alignment vertical="center"/>
    </xf>
    <xf numFmtId="0" fontId="12" fillId="22" borderId="0" applyNumberFormat="0" applyBorder="0" applyAlignment="0" applyProtection="0">
      <alignment vertical="center"/>
    </xf>
    <xf numFmtId="0" fontId="13" fillId="0" borderId="0"/>
    <xf numFmtId="0" fontId="13" fillId="0" borderId="0"/>
    <xf numFmtId="0" fontId="14" fillId="0" borderId="0">
      <alignment vertical="center"/>
    </xf>
    <xf numFmtId="0" fontId="14" fillId="0" borderId="0">
      <alignment vertical="center"/>
    </xf>
    <xf numFmtId="0" fontId="12" fillId="22" borderId="0" applyNumberFormat="0" applyBorder="0" applyAlignment="0" applyProtection="0">
      <alignment vertical="center"/>
    </xf>
    <xf numFmtId="0" fontId="13" fillId="0" borderId="0">
      <alignment vertical="center"/>
    </xf>
    <xf numFmtId="0" fontId="14" fillId="0" borderId="0"/>
    <xf numFmtId="0" fontId="14" fillId="0" borderId="0">
      <alignment vertical="center"/>
    </xf>
    <xf numFmtId="0" fontId="12" fillId="22" borderId="0" applyNumberFormat="0" applyBorder="0" applyAlignment="0" applyProtection="0">
      <alignment vertical="center"/>
    </xf>
    <xf numFmtId="0" fontId="40" fillId="0" borderId="0" applyNumberFormat="0" applyFill="0" applyBorder="0" applyAlignment="0" applyProtection="0">
      <alignment vertical="center"/>
    </xf>
    <xf numFmtId="0" fontId="9" fillId="0" borderId="0">
      <alignment vertical="center"/>
    </xf>
    <xf numFmtId="0" fontId="14" fillId="0" borderId="0"/>
    <xf numFmtId="0" fontId="12" fillId="22" borderId="0" applyNumberFormat="0" applyBorder="0" applyAlignment="0" applyProtection="0">
      <alignment vertical="center"/>
    </xf>
    <xf numFmtId="0" fontId="9" fillId="0" borderId="0">
      <alignment vertical="center"/>
    </xf>
    <xf numFmtId="0" fontId="13" fillId="0" borderId="0">
      <alignment vertical="center"/>
    </xf>
    <xf numFmtId="0" fontId="12" fillId="22" borderId="0" applyNumberFormat="0" applyBorder="0" applyAlignment="0" applyProtection="0">
      <alignment vertical="center"/>
    </xf>
    <xf numFmtId="0" fontId="33" fillId="0" borderId="0"/>
    <xf numFmtId="0" fontId="33" fillId="0" borderId="0">
      <alignment vertical="center"/>
    </xf>
    <xf numFmtId="0" fontId="12" fillId="22" borderId="0" applyNumberFormat="0" applyBorder="0" applyAlignment="0" applyProtection="0">
      <alignment vertical="center"/>
    </xf>
    <xf numFmtId="0" fontId="14" fillId="0" borderId="0">
      <alignment vertical="center"/>
    </xf>
    <xf numFmtId="0" fontId="13" fillId="0" borderId="0">
      <alignment vertical="center"/>
    </xf>
    <xf numFmtId="0" fontId="12" fillId="17" borderId="0" applyNumberFormat="0" applyBorder="0" applyAlignment="0" applyProtection="0">
      <alignment vertical="center"/>
    </xf>
    <xf numFmtId="0" fontId="13" fillId="0" borderId="0">
      <alignment vertical="center"/>
    </xf>
    <xf numFmtId="0" fontId="14" fillId="0" borderId="0"/>
    <xf numFmtId="0" fontId="14" fillId="0" borderId="0"/>
    <xf numFmtId="0" fontId="12" fillId="17" borderId="0" applyNumberFormat="0" applyBorder="0" applyAlignment="0" applyProtection="0">
      <alignment vertical="center"/>
    </xf>
    <xf numFmtId="0" fontId="14" fillId="0" borderId="0">
      <alignment vertical="center"/>
    </xf>
    <xf numFmtId="0" fontId="14"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3" fillId="0" borderId="0">
      <alignment vertical="center"/>
    </xf>
    <xf numFmtId="0" fontId="13" fillId="0" borderId="0"/>
    <xf numFmtId="0" fontId="12" fillId="22" borderId="0" applyNumberFormat="0" applyBorder="0" applyAlignment="0" applyProtection="0">
      <alignment vertical="center"/>
    </xf>
    <xf numFmtId="0" fontId="13" fillId="0" borderId="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16" fillId="0" borderId="18" applyNumberFormat="0" applyFill="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33" fillId="0" borderId="0"/>
    <xf numFmtId="0" fontId="13" fillId="0" borderId="0"/>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3" fillId="11"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3" fillId="0" borderId="0"/>
    <xf numFmtId="0" fontId="13" fillId="0" borderId="0"/>
    <xf numFmtId="0" fontId="12" fillId="12" borderId="0" applyNumberFormat="0" applyBorder="0" applyAlignment="0" applyProtection="0">
      <alignment vertical="center"/>
    </xf>
    <xf numFmtId="0" fontId="34" fillId="0" borderId="22" applyNumberFormat="0" applyFill="0" applyAlignment="0" applyProtection="0">
      <alignment vertical="center"/>
    </xf>
    <xf numFmtId="0" fontId="12" fillId="14" borderId="0" applyNumberFormat="0" applyBorder="0" applyAlignment="0" applyProtection="0">
      <alignment vertical="center"/>
    </xf>
    <xf numFmtId="0" fontId="12" fillId="4" borderId="0" applyNumberFormat="0" applyBorder="0" applyAlignment="0" applyProtection="0">
      <alignment vertical="center"/>
    </xf>
    <xf numFmtId="0" fontId="12" fillId="14" borderId="0" applyNumberFormat="0" applyBorder="0" applyAlignment="0" applyProtection="0">
      <alignment vertical="center"/>
    </xf>
    <xf numFmtId="0" fontId="12" fillId="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3"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4"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3" fillId="0" borderId="0">
      <alignment vertical="center"/>
    </xf>
    <xf numFmtId="0" fontId="12" fillId="14" borderId="0" applyNumberFormat="0" applyBorder="0" applyAlignment="0" applyProtection="0">
      <alignment vertical="center"/>
    </xf>
    <xf numFmtId="0" fontId="13"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34" fillId="0" borderId="22" applyNumberFormat="0" applyFill="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9" fillId="0" borderId="0">
      <alignment vertical="center"/>
    </xf>
    <xf numFmtId="0" fontId="12" fillId="14" borderId="0" applyNumberFormat="0" applyBorder="0" applyAlignment="0" applyProtection="0">
      <alignment vertical="center"/>
    </xf>
    <xf numFmtId="0" fontId="9" fillId="0" borderId="0">
      <alignment vertical="center"/>
    </xf>
    <xf numFmtId="0" fontId="12" fillId="14" borderId="0" applyNumberFormat="0" applyBorder="0" applyAlignment="0" applyProtection="0">
      <alignment vertical="center"/>
    </xf>
    <xf numFmtId="0" fontId="14" fillId="0" borderId="0">
      <alignment vertical="center"/>
    </xf>
    <xf numFmtId="0" fontId="12" fillId="14" borderId="0" applyNumberFormat="0" applyBorder="0" applyAlignment="0" applyProtection="0">
      <alignment vertical="center"/>
    </xf>
    <xf numFmtId="0" fontId="14"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3" fillId="0" borderId="0"/>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6" borderId="0" applyNumberFormat="0" applyBorder="0" applyAlignment="0" applyProtection="0">
      <alignment vertical="center"/>
    </xf>
    <xf numFmtId="0" fontId="9"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4" fillId="0" borderId="0" applyProtection="0"/>
    <xf numFmtId="0" fontId="12" fillId="6"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29" fillId="0" borderId="23" applyNumberFormat="0" applyFill="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3" fillId="0" borderId="0">
      <alignment vertical="center"/>
    </xf>
    <xf numFmtId="0" fontId="13" fillId="0" borderId="0">
      <alignment vertical="center"/>
    </xf>
    <xf numFmtId="0" fontId="12" fillId="14" borderId="0" applyNumberFormat="0" applyBorder="0" applyAlignment="0" applyProtection="0">
      <alignment vertical="center"/>
    </xf>
    <xf numFmtId="0" fontId="30" fillId="0" borderId="20" applyNumberFormat="0" applyFill="0" applyAlignment="0" applyProtection="0">
      <alignment vertical="center"/>
    </xf>
    <xf numFmtId="0" fontId="12" fillId="26" borderId="0" applyNumberFormat="0" applyBorder="0" applyAlignment="0" applyProtection="0">
      <alignment vertical="center"/>
    </xf>
    <xf numFmtId="0" fontId="12" fillId="14" borderId="0" applyNumberFormat="0" applyBorder="0" applyAlignment="0" applyProtection="0">
      <alignment vertical="center"/>
    </xf>
    <xf numFmtId="0" fontId="27" fillId="0" borderId="17" applyNumberFormat="0" applyFill="0" applyAlignment="0" applyProtection="0">
      <alignment vertical="center"/>
    </xf>
    <xf numFmtId="0" fontId="12" fillId="26" borderId="0" applyNumberFormat="0" applyBorder="0" applyAlignment="0" applyProtection="0">
      <alignment vertical="center"/>
    </xf>
    <xf numFmtId="0" fontId="12" fillId="14" borderId="0" applyNumberFormat="0" applyBorder="0" applyAlignment="0" applyProtection="0">
      <alignment vertical="center"/>
    </xf>
    <xf numFmtId="0" fontId="16" fillId="0" borderId="18" applyNumberFormat="0" applyFill="0" applyAlignment="0" applyProtection="0">
      <alignment vertical="center"/>
    </xf>
    <xf numFmtId="0" fontId="14" fillId="0" borderId="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3" fillId="0" borderId="0"/>
    <xf numFmtId="0" fontId="12" fillId="14" borderId="0" applyNumberFormat="0" applyBorder="0" applyAlignment="0" applyProtection="0">
      <alignment vertical="center"/>
    </xf>
    <xf numFmtId="0" fontId="45" fillId="0" borderId="26" applyNumberFormat="0" applyFill="0" applyAlignment="0" applyProtection="0">
      <alignment vertical="center"/>
    </xf>
    <xf numFmtId="0" fontId="12" fillId="26" borderId="0" applyNumberFormat="0" applyBorder="0" applyAlignment="0" applyProtection="0">
      <alignment vertical="center"/>
    </xf>
    <xf numFmtId="0" fontId="12" fillId="14" borderId="0" applyNumberFormat="0" applyBorder="0" applyAlignment="0" applyProtection="0">
      <alignment vertical="center"/>
    </xf>
    <xf numFmtId="0" fontId="44" fillId="0" borderId="15" applyNumberFormat="0" applyFill="0" applyAlignment="0" applyProtection="0">
      <alignment vertical="center"/>
    </xf>
    <xf numFmtId="0" fontId="13" fillId="0" borderId="0">
      <alignment vertical="center"/>
    </xf>
    <xf numFmtId="0" fontId="12" fillId="14" borderId="0" applyNumberFormat="0" applyBorder="0" applyAlignment="0" applyProtection="0">
      <alignment vertical="center"/>
    </xf>
    <xf numFmtId="0" fontId="12" fillId="28"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25" fillId="17" borderId="16" applyNumberFormat="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6" fillId="9"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35" fillId="0" borderId="0" applyNumberFormat="0" applyFill="0" applyBorder="0" applyAlignment="0" applyProtection="0">
      <alignment vertical="center"/>
    </xf>
    <xf numFmtId="0" fontId="13" fillId="0" borderId="0">
      <alignment vertical="center"/>
    </xf>
    <xf numFmtId="0" fontId="12" fillId="14"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34" fillId="0" borderId="0" applyNumberFormat="0" applyFill="0" applyBorder="0" applyAlignment="0" applyProtection="0">
      <alignment vertical="center"/>
    </xf>
    <xf numFmtId="0" fontId="12" fillId="28" borderId="0" applyNumberFormat="0" applyBorder="0" applyAlignment="0" applyProtection="0">
      <alignment vertical="center"/>
    </xf>
    <xf numFmtId="0" fontId="34" fillId="0" borderId="0" applyNumberFormat="0" applyFill="0" applyBorder="0" applyAlignment="0" applyProtection="0">
      <alignment vertical="center"/>
    </xf>
    <xf numFmtId="0" fontId="13" fillId="0" borderId="0">
      <alignment vertical="center"/>
    </xf>
    <xf numFmtId="0" fontId="33" fillId="0" borderId="0"/>
    <xf numFmtId="0" fontId="12" fillId="28"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3" fillId="0" borderId="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0" borderId="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4" fillId="0" borderId="0">
      <protection locked="0"/>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28" borderId="0" applyNumberFormat="0" applyBorder="0" applyAlignment="0" applyProtection="0">
      <alignment vertical="center"/>
    </xf>
    <xf numFmtId="0" fontId="14" fillId="0" borderId="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17" borderId="0" applyNumberFormat="0" applyBorder="0" applyAlignment="0" applyProtection="0">
      <alignment vertical="center"/>
    </xf>
    <xf numFmtId="0" fontId="14"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6" fillId="0" borderId="0">
      <alignment vertical="center"/>
    </xf>
    <xf numFmtId="0" fontId="12" fillId="13" borderId="0" applyNumberFormat="0" applyBorder="0" applyAlignment="0" applyProtection="0">
      <alignment vertical="center"/>
    </xf>
    <xf numFmtId="0" fontId="13" fillId="0" borderId="0">
      <alignment vertical="center"/>
    </xf>
    <xf numFmtId="0" fontId="12" fillId="13" borderId="0" applyNumberFormat="0" applyBorder="0" applyAlignment="0" applyProtection="0">
      <alignment vertical="center"/>
    </xf>
    <xf numFmtId="0" fontId="13" fillId="0" borderId="0"/>
    <xf numFmtId="0" fontId="25" fillId="21" borderId="16" applyNumberFormat="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Alignment="0" applyProtection="0">
      <alignment vertical="center"/>
    </xf>
    <xf numFmtId="0" fontId="13" fillId="0" borderId="0"/>
    <xf numFmtId="0" fontId="13" fillId="0" borderId="0">
      <alignment vertical="center"/>
    </xf>
    <xf numFmtId="0" fontId="13" fillId="0" borderId="0">
      <alignment vertical="center"/>
    </xf>
    <xf numFmtId="0" fontId="12" fillId="22" borderId="0" applyNumberFormat="0" applyBorder="0" applyAlignment="0" applyProtection="0">
      <alignment vertical="center"/>
    </xf>
    <xf numFmtId="0" fontId="13" fillId="0" borderId="0">
      <alignment vertical="center"/>
    </xf>
    <xf numFmtId="0" fontId="12" fillId="22"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4" fillId="0" borderId="0">
      <alignment vertical="center"/>
    </xf>
    <xf numFmtId="0" fontId="12" fillId="4" borderId="0" applyNumberFormat="0" applyBorder="0" applyAlignment="0" applyProtection="0">
      <alignment vertical="center"/>
    </xf>
    <xf numFmtId="9" fontId="13" fillId="0" borderId="0" applyFont="0" applyFill="0" applyBorder="0" applyAlignment="0" applyProtection="0">
      <alignment vertical="center"/>
    </xf>
    <xf numFmtId="9" fontId="14" fillId="0" borderId="0" applyFont="0" applyFill="0" applyBorder="0" applyAlignment="0" applyProtection="0">
      <alignment vertical="center"/>
    </xf>
    <xf numFmtId="0" fontId="13" fillId="0" borderId="0">
      <protection locked="0"/>
    </xf>
    <xf numFmtId="0" fontId="13" fillId="0" borderId="0">
      <protection locked="0"/>
    </xf>
    <xf numFmtId="0" fontId="26" fillId="9" borderId="0" applyNumberFormat="0" applyBorder="0" applyAlignment="0" applyProtection="0">
      <alignment vertical="center"/>
    </xf>
    <xf numFmtId="0" fontId="14" fillId="0" borderId="0">
      <protection locked="0"/>
    </xf>
    <xf numFmtId="0" fontId="13" fillId="0" borderId="0">
      <protection locked="0"/>
    </xf>
    <xf numFmtId="0" fontId="26" fillId="9" borderId="0" applyNumberFormat="0" applyBorder="0" applyAlignment="0" applyProtection="0">
      <alignment vertical="center"/>
    </xf>
    <xf numFmtId="0" fontId="13" fillId="0" borderId="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2" fillId="26" borderId="0" applyNumberFormat="0" applyBorder="0" applyAlignment="0" applyProtection="0">
      <alignment vertical="center"/>
    </xf>
    <xf numFmtId="0" fontId="16" fillId="0" borderId="18" applyNumberFormat="0" applyFill="0" applyAlignment="0" applyProtection="0">
      <alignment vertical="center"/>
    </xf>
    <xf numFmtId="0" fontId="12" fillId="26" borderId="0" applyNumberFormat="0" applyBorder="0" applyAlignment="0" applyProtection="0">
      <alignment vertical="center"/>
    </xf>
    <xf numFmtId="0" fontId="16" fillId="0" borderId="18" applyNumberFormat="0" applyFill="0" applyAlignment="0" applyProtection="0">
      <alignment vertical="center"/>
    </xf>
    <xf numFmtId="0" fontId="12" fillId="26" borderId="0" applyNumberFormat="0" applyBorder="0" applyAlignment="0" applyProtection="0">
      <alignment vertical="center"/>
    </xf>
    <xf numFmtId="0" fontId="30" fillId="0" borderId="20" applyNumberFormat="0" applyFill="0" applyAlignment="0" applyProtection="0">
      <alignment vertical="center"/>
    </xf>
    <xf numFmtId="0" fontId="27" fillId="0" borderId="17" applyNumberFormat="0" applyFill="0" applyAlignment="0" applyProtection="0">
      <alignment vertical="center"/>
    </xf>
    <xf numFmtId="0" fontId="12" fillId="26" borderId="0" applyNumberFormat="0" applyBorder="0" applyAlignment="0" applyProtection="0">
      <alignment vertical="center"/>
    </xf>
    <xf numFmtId="0" fontId="27" fillId="0" borderId="17"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3" fillId="0" borderId="0">
      <protection locked="0"/>
    </xf>
    <xf numFmtId="0" fontId="13" fillId="0" borderId="0">
      <alignment vertical="center"/>
    </xf>
    <xf numFmtId="0" fontId="14" fillId="0" borderId="0">
      <protection locked="0"/>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6" fillId="0" borderId="18"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27" fillId="0" borderId="17" applyNumberFormat="0" applyFill="0" applyAlignment="0" applyProtection="0">
      <alignment vertical="center"/>
    </xf>
    <xf numFmtId="0" fontId="14" fillId="0" borderId="0">
      <alignment vertical="center"/>
    </xf>
    <xf numFmtId="0" fontId="27" fillId="0" borderId="17" applyNumberFormat="0" applyFill="0" applyAlignment="0" applyProtection="0">
      <alignment vertical="center"/>
    </xf>
    <xf numFmtId="0" fontId="13" fillId="0" borderId="0">
      <alignment vertical="center"/>
    </xf>
    <xf numFmtId="0" fontId="25" fillId="17" borderId="16" applyNumberFormat="0" applyAlignment="0" applyProtection="0">
      <alignment vertical="center"/>
    </xf>
    <xf numFmtId="0" fontId="16" fillId="0" borderId="18" applyNumberFormat="0" applyFill="0" applyAlignment="0" applyProtection="0">
      <alignment vertical="center"/>
    </xf>
    <xf numFmtId="0" fontId="12" fillId="26" borderId="0" applyNumberFormat="0" applyBorder="0" applyAlignment="0" applyProtection="0">
      <alignment vertical="center"/>
    </xf>
    <xf numFmtId="0" fontId="16" fillId="0" borderId="18" applyNumberFormat="0" applyFill="0" applyAlignment="0" applyProtection="0">
      <alignment vertical="center"/>
    </xf>
    <xf numFmtId="0" fontId="12" fillId="26" borderId="0" applyNumberFormat="0" applyBorder="0" applyAlignment="0" applyProtection="0">
      <alignment vertical="center"/>
    </xf>
    <xf numFmtId="0" fontId="16" fillId="0" borderId="18"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14" fillId="0" borderId="0">
      <protection locked="0"/>
    </xf>
    <xf numFmtId="0" fontId="13" fillId="0" borderId="0">
      <alignment vertical="center"/>
    </xf>
    <xf numFmtId="0" fontId="13" fillId="0" borderId="0">
      <protection locked="0"/>
    </xf>
    <xf numFmtId="0" fontId="13" fillId="0" borderId="0">
      <alignment vertical="center"/>
    </xf>
    <xf numFmtId="0" fontId="27" fillId="0" borderId="20" applyNumberFormat="0" applyFill="0" applyAlignment="0" applyProtection="0">
      <alignment vertical="center"/>
    </xf>
    <xf numFmtId="0" fontId="13" fillId="0" borderId="0">
      <alignment vertical="center"/>
    </xf>
    <xf numFmtId="0" fontId="13" fillId="0" borderId="0">
      <alignment vertical="center"/>
    </xf>
    <xf numFmtId="0" fontId="33" fillId="0" borderId="0"/>
    <xf numFmtId="0" fontId="33" fillId="0" borderId="0"/>
    <xf numFmtId="0" fontId="13" fillId="0" borderId="0">
      <protection locked="0"/>
    </xf>
    <xf numFmtId="0" fontId="13" fillId="0" borderId="0">
      <alignment vertical="center"/>
    </xf>
    <xf numFmtId="0" fontId="30" fillId="0" borderId="28" applyNumberFormat="0" applyFill="0" applyAlignment="0" applyProtection="0">
      <alignment vertical="center"/>
    </xf>
    <xf numFmtId="0" fontId="13" fillId="0" borderId="0">
      <protection locked="0"/>
    </xf>
    <xf numFmtId="0" fontId="45" fillId="0" borderId="26" applyNumberFormat="0" applyFill="0" applyAlignment="0" applyProtection="0">
      <alignment vertical="center"/>
    </xf>
    <xf numFmtId="0" fontId="13" fillId="0" borderId="0">
      <protection locked="0"/>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31" fillId="0" borderId="0">
      <alignment vertical="center"/>
    </xf>
    <xf numFmtId="0" fontId="14" fillId="0" borderId="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23" fillId="0" borderId="26" applyNumberFormat="0" applyFill="0" applyAlignment="0" applyProtection="0">
      <alignment vertical="center"/>
    </xf>
    <xf numFmtId="0" fontId="12" fillId="26" borderId="0" applyNumberFormat="0" applyBorder="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44"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50" fillId="0" borderId="15" applyNumberFormat="0" applyFill="0" applyAlignment="0" applyProtection="0">
      <alignment vertical="center"/>
    </xf>
    <xf numFmtId="0" fontId="13" fillId="0" borderId="0">
      <alignment vertical="center"/>
    </xf>
    <xf numFmtId="0" fontId="14" fillId="0" borderId="0">
      <protection locked="0"/>
    </xf>
    <xf numFmtId="0" fontId="13" fillId="0" borderId="0">
      <protection locked="0"/>
    </xf>
    <xf numFmtId="0" fontId="12" fillId="14" borderId="0" applyNumberFormat="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45" fillId="0" borderId="26" applyNumberFormat="0" applyFill="0" applyAlignment="0" applyProtection="0">
      <alignment vertical="center"/>
    </xf>
    <xf numFmtId="0" fontId="14" fillId="0" borderId="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40"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26" applyNumberFormat="0" applyFill="0" applyAlignment="0" applyProtection="0">
      <alignment vertical="center"/>
    </xf>
    <xf numFmtId="0" fontId="23" fillId="0" borderId="26" applyNumberFormat="0" applyFill="0" applyAlignment="0" applyProtection="0">
      <alignment vertical="center"/>
    </xf>
    <xf numFmtId="0" fontId="14" fillId="0" borderId="0">
      <alignment vertical="center"/>
    </xf>
    <xf numFmtId="0" fontId="23" fillId="0" borderId="26" applyNumberFormat="0" applyFill="0" applyAlignment="0" applyProtection="0">
      <alignment vertical="center"/>
    </xf>
    <xf numFmtId="0" fontId="23" fillId="0" borderId="26" applyNumberFormat="0" applyFill="0" applyAlignment="0" applyProtection="0">
      <alignment vertical="center"/>
    </xf>
    <xf numFmtId="0" fontId="45" fillId="0" borderId="26" applyNumberFormat="0" applyFill="0" applyAlignment="0" applyProtection="0">
      <alignment vertical="center"/>
    </xf>
    <xf numFmtId="0" fontId="14" fillId="0" borderId="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23" fillId="0" borderId="26" applyNumberFormat="0" applyFill="0" applyAlignment="0" applyProtection="0">
      <alignment vertical="center"/>
    </xf>
    <xf numFmtId="0" fontId="23" fillId="0" borderId="26" applyNumberFormat="0" applyFill="0" applyAlignment="0" applyProtection="0">
      <alignment vertical="center"/>
    </xf>
    <xf numFmtId="0" fontId="23" fillId="0" borderId="26" applyNumberFormat="0" applyFill="0" applyAlignment="0" applyProtection="0">
      <alignment vertical="center"/>
    </xf>
    <xf numFmtId="0" fontId="23" fillId="0" borderId="15" applyNumberFormat="0" applyFill="0" applyAlignment="0" applyProtection="0">
      <alignment vertical="center"/>
    </xf>
    <xf numFmtId="0" fontId="12" fillId="26" borderId="0" applyNumberFormat="0" applyBorder="0" applyAlignment="0" applyProtection="0">
      <alignment vertical="center"/>
    </xf>
    <xf numFmtId="0" fontId="23" fillId="0" borderId="15" applyNumberFormat="0" applyFill="0" applyAlignment="0" applyProtection="0">
      <alignment vertical="center"/>
    </xf>
    <xf numFmtId="0" fontId="14" fillId="0" borderId="0">
      <alignment vertical="center"/>
    </xf>
    <xf numFmtId="0" fontId="23" fillId="0" borderId="15" applyNumberFormat="0" applyFill="0" applyAlignment="0" applyProtection="0">
      <alignment vertical="center"/>
    </xf>
    <xf numFmtId="0" fontId="14" fillId="0" borderId="0">
      <alignment vertical="center"/>
    </xf>
    <xf numFmtId="0" fontId="45" fillId="0" borderId="26" applyNumberFormat="0" applyFill="0" applyAlignment="0" applyProtection="0">
      <alignment vertical="center"/>
    </xf>
    <xf numFmtId="0" fontId="45" fillId="0" borderId="26" applyNumberFormat="0" applyFill="0" applyAlignment="0" applyProtection="0">
      <alignment vertical="center"/>
    </xf>
    <xf numFmtId="0" fontId="14" fillId="0" borderId="0">
      <alignment vertical="center"/>
    </xf>
    <xf numFmtId="0" fontId="45" fillId="0" borderId="26"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14" fillId="0" borderId="0">
      <alignment vertical="center"/>
    </xf>
    <xf numFmtId="0" fontId="23" fillId="0" borderId="15" applyNumberFormat="0" applyFill="0" applyAlignment="0" applyProtection="0">
      <alignment vertical="center"/>
    </xf>
    <xf numFmtId="0" fontId="44" fillId="0" borderId="28"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28" fillId="9" borderId="0" applyNumberFormat="0" applyBorder="0" applyAlignment="0" applyProtection="0">
      <alignment vertical="center"/>
    </xf>
    <xf numFmtId="0" fontId="34" fillId="0" borderId="22" applyNumberFormat="0" applyFill="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34" fillId="0" borderId="22" applyNumberFormat="0" applyFill="0" applyAlignment="0" applyProtection="0">
      <alignment vertical="center"/>
    </xf>
    <xf numFmtId="0" fontId="17" fillId="0" borderId="0" applyNumberFormat="0" applyFill="0" applyBorder="0" applyAlignment="0" applyProtection="0">
      <alignment vertical="center"/>
    </xf>
    <xf numFmtId="0" fontId="34" fillId="0" borderId="22" applyNumberFormat="0" applyFill="0" applyAlignment="0" applyProtection="0">
      <alignment vertical="center"/>
    </xf>
    <xf numFmtId="0" fontId="51" fillId="0" borderId="0" applyNumberFormat="0" applyFill="0" applyBorder="0" applyAlignment="0" applyProtection="0">
      <alignment vertical="center"/>
    </xf>
    <xf numFmtId="0" fontId="14" fillId="0" borderId="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5" fillId="0" borderId="0" applyNumberFormat="0" applyFill="0" applyBorder="0" applyAlignment="0" applyProtection="0">
      <alignment vertical="center"/>
    </xf>
    <xf numFmtId="0" fontId="26" fillId="9" borderId="0" applyNumberFormat="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29" fillId="0" borderId="23" applyNumberFormat="0" applyFill="0" applyAlignment="0" applyProtection="0">
      <alignment vertical="center"/>
    </xf>
    <xf numFmtId="0" fontId="34" fillId="0" borderId="22" applyNumberFormat="0" applyFill="0" applyAlignment="0" applyProtection="0">
      <alignment vertical="center"/>
    </xf>
    <xf numFmtId="0" fontId="14" fillId="0" borderId="0"/>
    <xf numFmtId="0" fontId="34" fillId="0" borderId="22" applyNumberFormat="0" applyFill="0" applyAlignment="0" applyProtection="0">
      <alignment vertical="center"/>
    </xf>
    <xf numFmtId="0" fontId="41" fillId="0" borderId="0" applyNumberFormat="0" applyFill="0" applyBorder="0" applyAlignment="0" applyProtection="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13" fillId="0" borderId="0"/>
    <xf numFmtId="0" fontId="13" fillId="0" borderId="0">
      <alignment vertical="center"/>
    </xf>
    <xf numFmtId="0" fontId="34" fillId="0" borderId="22" applyNumberFormat="0" applyFill="0" applyAlignment="0" applyProtection="0">
      <alignment vertical="center"/>
    </xf>
    <xf numFmtId="0" fontId="13" fillId="0" borderId="0"/>
    <xf numFmtId="0" fontId="13" fillId="0" borderId="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29" fillId="0" borderId="23" applyNumberFormat="0" applyFill="0" applyAlignment="0" applyProtection="0">
      <alignment vertical="center"/>
    </xf>
    <xf numFmtId="0" fontId="12" fillId="22" borderId="0" applyNumberFormat="0" applyBorder="0" applyAlignment="0" applyProtection="0">
      <alignment vertical="center"/>
    </xf>
    <xf numFmtId="0" fontId="29" fillId="0" borderId="23" applyNumberFormat="0" applyFill="0" applyAlignment="0" applyProtection="0">
      <alignment vertical="center"/>
    </xf>
    <xf numFmtId="0" fontId="29" fillId="0" borderId="23" applyNumberFormat="0" applyFill="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29" fillId="0" borderId="23"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3" fillId="0" borderId="0"/>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3" fillId="0" borderId="0" applyProtection="0">
      <alignment vertical="center"/>
    </xf>
    <xf numFmtId="0" fontId="14" fillId="0" borderId="0">
      <alignment vertical="center"/>
    </xf>
    <xf numFmtId="0" fontId="13" fillId="0" borderId="0">
      <alignment vertical="center"/>
    </xf>
    <xf numFmtId="0" fontId="29" fillId="0" borderId="0" applyNumberFormat="0" applyFill="0" applyBorder="0" applyAlignment="0" applyProtection="0">
      <alignment vertical="center"/>
    </xf>
    <xf numFmtId="0" fontId="14" fillId="0" borderId="0"/>
    <xf numFmtId="0" fontId="13" fillId="0" borderId="0">
      <alignment vertical="center"/>
    </xf>
    <xf numFmtId="0" fontId="3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26"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3" fillId="0" borderId="0">
      <alignment vertical="center"/>
    </xf>
    <xf numFmtId="0" fontId="2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17" fillId="0" borderId="0" applyNumberFormat="0" applyFill="0" applyBorder="0" applyAlignment="0" applyProtection="0">
      <alignment vertical="center"/>
    </xf>
    <xf numFmtId="0" fontId="13" fillId="0" borderId="0">
      <alignment vertical="center"/>
    </xf>
    <xf numFmtId="0" fontId="33" fillId="0" borderId="0"/>
    <xf numFmtId="0" fontId="12" fillId="25"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lignment vertical="center"/>
    </xf>
    <xf numFmtId="0" fontId="14" fillId="0" borderId="0">
      <alignment vertical="center"/>
    </xf>
    <xf numFmtId="0" fontId="17" fillId="0" borderId="0" applyNumberFormat="0" applyFill="0" applyBorder="0" applyAlignment="0" applyProtection="0">
      <alignment vertical="center"/>
    </xf>
    <xf numFmtId="0" fontId="14" fillId="0" borderId="0">
      <alignment vertical="center"/>
    </xf>
    <xf numFmtId="0" fontId="4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4" fillId="0" borderId="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3" fillId="0" borderId="0">
      <alignment vertical="center"/>
    </xf>
    <xf numFmtId="0" fontId="3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9" borderId="0" applyNumberFormat="0" applyBorder="0" applyAlignment="0" applyProtection="0">
      <alignment vertical="center"/>
    </xf>
    <xf numFmtId="0" fontId="1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9"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3" fillId="0" borderId="0">
      <alignment vertical="center"/>
    </xf>
    <xf numFmtId="0" fontId="26" fillId="9" borderId="0" applyNumberFormat="0" applyBorder="0" applyAlignment="0" applyProtection="0">
      <alignment vertical="center"/>
    </xf>
    <xf numFmtId="0" fontId="14" fillId="0" borderId="0">
      <alignment vertical="center"/>
    </xf>
    <xf numFmtId="0" fontId="26" fillId="9" borderId="0" applyNumberFormat="0" applyBorder="0" applyAlignment="0" applyProtection="0">
      <alignment vertical="center"/>
    </xf>
    <xf numFmtId="0" fontId="14" fillId="0" borderId="0" applyProtection="0">
      <alignment vertical="center"/>
    </xf>
    <xf numFmtId="0" fontId="26" fillId="9" borderId="0" applyNumberFormat="0" applyBorder="0" applyAlignment="0" applyProtection="0">
      <alignment vertical="center"/>
    </xf>
    <xf numFmtId="0" fontId="13"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3" fillId="0" borderId="0"/>
    <xf numFmtId="0" fontId="26" fillId="9" borderId="0" applyNumberFormat="0" applyBorder="0" applyAlignment="0" applyProtection="0">
      <alignment vertical="center"/>
    </xf>
    <xf numFmtId="0" fontId="14" fillId="0" borderId="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1" fillId="0" borderId="0">
      <alignment vertical="center"/>
    </xf>
    <xf numFmtId="0" fontId="52" fillId="9" borderId="0" applyNumberFormat="0" applyBorder="0" applyAlignment="0" applyProtection="0">
      <alignment vertical="center"/>
    </xf>
    <xf numFmtId="0" fontId="13" fillId="0" borderId="0">
      <alignment vertical="center"/>
    </xf>
    <xf numFmtId="0" fontId="52" fillId="9" borderId="0" applyNumberFormat="0" applyBorder="0" applyAlignment="0" applyProtection="0">
      <alignment vertical="center"/>
    </xf>
    <xf numFmtId="0" fontId="13" fillId="0" borderId="0">
      <alignment vertical="center"/>
    </xf>
    <xf numFmtId="0" fontId="13" fillId="0" borderId="0"/>
    <xf numFmtId="0" fontId="12" fillId="25" borderId="0" applyNumberFormat="0" applyBorder="0" applyAlignment="0" applyProtection="0">
      <alignment vertical="center"/>
    </xf>
    <xf numFmtId="0" fontId="26" fillId="9" borderId="0" applyNumberFormat="0" applyBorder="0" applyAlignment="0" applyProtection="0">
      <alignment vertical="center"/>
    </xf>
    <xf numFmtId="0" fontId="13" fillId="0" borderId="0">
      <alignment vertical="center"/>
    </xf>
    <xf numFmtId="0" fontId="53" fillId="21" borderId="16" applyNumberFormat="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4" fillId="0" borderId="0">
      <alignment vertical="center"/>
    </xf>
    <xf numFmtId="0" fontId="14" fillId="0" borderId="0"/>
    <xf numFmtId="0" fontId="14"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6" fillId="9" borderId="0" applyNumberFormat="0" applyBorder="0" applyAlignment="0" applyProtection="0">
      <alignment vertical="center"/>
    </xf>
    <xf numFmtId="0" fontId="13"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3" fillId="0" borderId="0">
      <alignment vertical="center"/>
    </xf>
    <xf numFmtId="0" fontId="13" fillId="0" borderId="0"/>
    <xf numFmtId="0" fontId="14" fillId="0" borderId="0">
      <alignment vertical="center"/>
    </xf>
    <xf numFmtId="0" fontId="28" fillId="9" borderId="0" applyNumberFormat="0" applyBorder="0" applyAlignment="0" applyProtection="0">
      <alignment vertical="center"/>
    </xf>
    <xf numFmtId="0" fontId="9" fillId="0" borderId="0">
      <alignment vertical="center"/>
    </xf>
    <xf numFmtId="0" fontId="28" fillId="9" borderId="0" applyNumberFormat="0" applyBorder="0" applyAlignment="0" applyProtection="0">
      <alignment vertical="center"/>
    </xf>
    <xf numFmtId="0" fontId="13" fillId="0" borderId="0">
      <alignment vertical="center"/>
    </xf>
    <xf numFmtId="0" fontId="28" fillId="9" borderId="0" applyNumberFormat="0" applyBorder="0" applyAlignment="0" applyProtection="0">
      <alignment vertical="center"/>
    </xf>
    <xf numFmtId="0" fontId="13" fillId="0" borderId="0">
      <alignment vertical="center"/>
    </xf>
    <xf numFmtId="0" fontId="14" fillId="0" borderId="0">
      <alignment vertical="center"/>
    </xf>
    <xf numFmtId="0" fontId="49" fillId="13" borderId="0" applyProtection="0">
      <alignment vertical="center"/>
    </xf>
    <xf numFmtId="0" fontId="14" fillId="0" borderId="0">
      <alignment vertical="center"/>
    </xf>
    <xf numFmtId="0" fontId="13" fillId="0" borderId="0">
      <alignment vertical="center"/>
    </xf>
    <xf numFmtId="0" fontId="13" fillId="0" borderId="0">
      <alignment vertical="center"/>
    </xf>
    <xf numFmtId="0" fontId="32" fillId="0" borderId="0" applyNumberFormat="0" applyFill="0" applyBorder="0" applyAlignment="0" applyProtection="0">
      <alignment vertical="center"/>
    </xf>
    <xf numFmtId="0" fontId="24" fillId="0" borderId="0">
      <alignment vertical="center"/>
    </xf>
    <xf numFmtId="0" fontId="13"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xf numFmtId="0" fontId="14" fillId="0" borderId="0">
      <alignment vertical="center"/>
    </xf>
    <xf numFmtId="0" fontId="14" fillId="0" borderId="0">
      <protection locked="0"/>
    </xf>
    <xf numFmtId="0" fontId="14" fillId="0" borderId="0">
      <alignment vertical="center"/>
    </xf>
    <xf numFmtId="0" fontId="13" fillId="0" borderId="0">
      <alignment vertical="center"/>
    </xf>
    <xf numFmtId="0" fontId="14" fillId="0" borderId="0">
      <alignment vertical="center"/>
    </xf>
    <xf numFmtId="0" fontId="13" fillId="0" borderId="0">
      <alignment vertical="center"/>
    </xf>
    <xf numFmtId="0" fontId="9" fillId="0" borderId="0">
      <alignment vertical="center"/>
    </xf>
    <xf numFmtId="0" fontId="33" fillId="0" borderId="0"/>
    <xf numFmtId="0" fontId="14" fillId="0" borderId="0">
      <alignment vertical="center"/>
    </xf>
    <xf numFmtId="0" fontId="12" fillId="26" borderId="0" applyNumberFormat="0" applyBorder="0" applyAlignment="0" applyProtection="0">
      <alignment vertical="center"/>
    </xf>
    <xf numFmtId="0" fontId="13" fillId="0" borderId="0">
      <alignment vertical="center"/>
    </xf>
    <xf numFmtId="0" fontId="14" fillId="0" borderId="0">
      <protection locked="0"/>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24" fillId="0" borderId="0">
      <alignment vertical="center"/>
    </xf>
    <xf numFmtId="0" fontId="13" fillId="0" borderId="0">
      <alignment vertical="center"/>
    </xf>
    <xf numFmtId="0" fontId="14" fillId="0" borderId="0"/>
    <xf numFmtId="0" fontId="14" fillId="0" borderId="0"/>
    <xf numFmtId="0" fontId="14" fillId="0" borderId="0">
      <alignment vertical="center"/>
    </xf>
    <xf numFmtId="0" fontId="13" fillId="0" borderId="0"/>
    <xf numFmtId="0" fontId="14" fillId="0" borderId="0"/>
    <xf numFmtId="0" fontId="14" fillId="0" borderId="0" applyProtection="0">
      <alignment vertical="center"/>
    </xf>
    <xf numFmtId="0" fontId="14" fillId="0" borderId="0"/>
    <xf numFmtId="0" fontId="14" fillId="0" borderId="0"/>
    <xf numFmtId="0" fontId="14" fillId="0" borderId="0"/>
    <xf numFmtId="0" fontId="13" fillId="0" borderId="0">
      <alignment vertical="center"/>
    </xf>
    <xf numFmtId="0" fontId="13" fillId="0" borderId="0">
      <alignment vertical="center"/>
    </xf>
    <xf numFmtId="0" fontId="14" fillId="0" borderId="0"/>
    <xf numFmtId="0" fontId="13" fillId="0" borderId="0">
      <alignment vertical="center"/>
    </xf>
    <xf numFmtId="0" fontId="13"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4" fillId="0" borderId="0" applyProtection="0"/>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pplyProtection="0"/>
    <xf numFmtId="0" fontId="14" fillId="0" borderId="0"/>
    <xf numFmtId="0" fontId="14" fillId="0" borderId="0" applyProtection="0"/>
    <xf numFmtId="0" fontId="14" fillId="0" borderId="0" applyProtection="0"/>
    <xf numFmtId="0" fontId="14" fillId="0" borderId="0">
      <alignment vertical="center"/>
    </xf>
    <xf numFmtId="0" fontId="13" fillId="0" borderId="0">
      <alignment vertical="center"/>
    </xf>
    <xf numFmtId="0" fontId="14" fillId="0" borderId="0">
      <alignment vertical="center"/>
    </xf>
    <xf numFmtId="0" fontId="36" fillId="0" borderId="0">
      <alignment vertical="center"/>
    </xf>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4" fillId="0" borderId="0"/>
    <xf numFmtId="0" fontId="14" fillId="0" borderId="0"/>
    <xf numFmtId="0" fontId="14" fillId="0" borderId="0">
      <alignment vertical="center"/>
    </xf>
    <xf numFmtId="0" fontId="14" fillId="0" borderId="0"/>
    <xf numFmtId="0" fontId="33" fillId="0" borderId="0"/>
    <xf numFmtId="0" fontId="13" fillId="0" borderId="0">
      <alignment vertical="center"/>
    </xf>
    <xf numFmtId="0" fontId="13" fillId="0" borderId="0">
      <alignment vertical="center"/>
    </xf>
    <xf numFmtId="0" fontId="13" fillId="0" borderId="0">
      <alignment vertical="center"/>
    </xf>
    <xf numFmtId="0" fontId="33" fillId="0" borderId="0"/>
    <xf numFmtId="0" fontId="33" fillId="0" borderId="0"/>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4" fillId="0" borderId="0">
      <alignment vertical="center"/>
    </xf>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4" fillId="0" borderId="0" applyProtection="0">
      <alignment vertical="center"/>
    </xf>
    <xf numFmtId="0" fontId="13" fillId="0" borderId="0"/>
    <xf numFmtId="0" fontId="13" fillId="0" borderId="0">
      <alignment vertical="center"/>
    </xf>
    <xf numFmtId="0" fontId="14"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xf numFmtId="0" fontId="3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alignment vertical="center"/>
    </xf>
    <xf numFmtId="0" fontId="14" fillId="0" borderId="0">
      <alignment vertical="center"/>
    </xf>
    <xf numFmtId="0" fontId="13" fillId="0" borderId="0">
      <alignment vertical="center"/>
    </xf>
    <xf numFmtId="0" fontId="9" fillId="0" borderId="0">
      <alignment vertical="center"/>
    </xf>
    <xf numFmtId="0" fontId="9" fillId="0" borderId="0">
      <alignment vertical="center"/>
    </xf>
    <xf numFmtId="0" fontId="14" fillId="0" borderId="0">
      <alignment vertical="center"/>
    </xf>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alignment vertical="center"/>
    </xf>
    <xf numFmtId="0" fontId="14"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9" fillId="0" borderId="0">
      <alignment vertical="center"/>
    </xf>
    <xf numFmtId="0" fontId="13" fillId="0" borderId="0">
      <alignment vertical="center"/>
    </xf>
    <xf numFmtId="0" fontId="9" fillId="0" borderId="0">
      <alignment vertical="center"/>
    </xf>
    <xf numFmtId="0" fontId="14" fillId="0" borderId="0"/>
    <xf numFmtId="0" fontId="14" fillId="0" borderId="0"/>
    <xf numFmtId="0" fontId="9"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4" fillId="0" borderId="0">
      <alignment vertical="center"/>
    </xf>
    <xf numFmtId="0" fontId="13" fillId="0" borderId="0">
      <alignment vertical="center"/>
    </xf>
    <xf numFmtId="0" fontId="13" fillId="0" borderId="0">
      <alignment vertical="center"/>
    </xf>
    <xf numFmtId="0" fontId="14" fillId="0" borderId="0"/>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xf numFmtId="0" fontId="14"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17" borderId="0"/>
    <xf numFmtId="0" fontId="33" fillId="0" borderId="0"/>
    <xf numFmtId="0" fontId="14" fillId="0" borderId="0"/>
    <xf numFmtId="0" fontId="14" fillId="0" borderId="0">
      <alignment vertical="center"/>
    </xf>
    <xf numFmtId="0" fontId="14" fillId="0" borderId="0"/>
    <xf numFmtId="0" fontId="14" fillId="0" borderId="0">
      <alignment vertical="center"/>
    </xf>
    <xf numFmtId="0" fontId="13" fillId="0" borderId="0">
      <alignment vertical="center"/>
    </xf>
    <xf numFmtId="0" fontId="13" fillId="0" borderId="0">
      <alignment vertical="center"/>
    </xf>
    <xf numFmtId="0" fontId="33" fillId="0" borderId="0"/>
    <xf numFmtId="0" fontId="13" fillId="0" borderId="0">
      <alignment vertical="center"/>
    </xf>
    <xf numFmtId="0" fontId="33" fillId="0" borderId="0"/>
    <xf numFmtId="0" fontId="14" fillId="0" borderId="0"/>
    <xf numFmtId="0" fontId="13" fillId="0" borderId="0">
      <alignment vertical="center"/>
    </xf>
    <xf numFmtId="0" fontId="14" fillId="0" borderId="0"/>
    <xf numFmtId="0" fontId="13" fillId="0" borderId="0">
      <alignment vertical="center"/>
    </xf>
    <xf numFmtId="0" fontId="14" fillId="0" borderId="0">
      <alignment vertical="center"/>
    </xf>
    <xf numFmtId="0" fontId="36"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cellStyleXfs>
  <cellXfs count="293">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xf>
    <xf numFmtId="177" fontId="0" fillId="0" borderId="0" xfId="0" applyNumberFormat="1"/>
    <xf numFmtId="176" fontId="0" fillId="0" borderId="0" xfId="0" applyNumberFormat="1"/>
    <xf numFmtId="0" fontId="1" fillId="0" borderId="1" xfId="0" applyFont="1" applyBorder="1" applyAlignment="1">
      <alignment horizontal="center" vertical="center" wrapText="1"/>
    </xf>
    <xf numFmtId="0" fontId="4" fillId="0" borderId="2" xfId="0" applyFont="1" applyBorder="1" applyAlignment="1">
      <alignment horizontal="center" vertical="center" wrapText="1"/>
    </xf>
    <xf numFmtId="177" fontId="4"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77" fontId="1" fillId="0" borderId="2" xfId="0" applyNumberFormat="1" applyFont="1" applyBorder="1" applyAlignment="1">
      <alignment horizontal="center" vertical="center" wrapText="1"/>
    </xf>
    <xf numFmtId="0" fontId="0" fillId="3" borderId="2" xfId="0" applyFill="1" applyBorder="1" applyAlignment="1">
      <alignment horizontal="center" vertical="center"/>
    </xf>
    <xf numFmtId="0" fontId="1" fillId="3" borderId="2" xfId="0" applyFont="1" applyFill="1" applyBorder="1" applyAlignment="1">
      <alignment horizontal="center" vertical="center"/>
    </xf>
    <xf numFmtId="181" fontId="1" fillId="3" borderId="2" xfId="0" applyNumberFormat="1" applyFont="1" applyFill="1" applyBorder="1" applyAlignment="1">
      <alignment vertical="center"/>
    </xf>
    <xf numFmtId="177" fontId="1" fillId="3" borderId="2" xfId="0" applyNumberFormat="1" applyFont="1" applyFill="1" applyBorder="1" applyAlignment="1">
      <alignment vertical="center"/>
    </xf>
    <xf numFmtId="182" fontId="1" fillId="3" borderId="2" xfId="0" applyNumberFormat="1" applyFont="1" applyFill="1" applyBorder="1" applyAlignment="1">
      <alignment vertical="center"/>
    </xf>
    <xf numFmtId="0" fontId="0" fillId="0" borderId="2" xfId="0" applyBorder="1" applyAlignment="1">
      <alignment horizontal="center" vertical="center"/>
    </xf>
    <xf numFmtId="0" fontId="0" fillId="0" borderId="2" xfId="0" applyBorder="1" applyAlignment="1">
      <alignment horizontal="left" vertical="center"/>
    </xf>
    <xf numFmtId="181" fontId="0" fillId="0" borderId="2" xfId="0" applyNumberFormat="1" applyBorder="1" applyAlignment="1">
      <alignment vertical="center"/>
    </xf>
    <xf numFmtId="182" fontId="0" fillId="0" borderId="2" xfId="0" applyNumberFormat="1" applyBorder="1" applyAlignment="1">
      <alignment vertical="center"/>
    </xf>
    <xf numFmtId="177" fontId="0" fillId="0" borderId="0" xfId="0" applyNumberFormat="1" applyAlignment="1">
      <alignment horizontal="righ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left"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0" fontId="0" fillId="3" borderId="4" xfId="0"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181" fontId="0" fillId="0" borderId="0" xfId="0" applyNumberFormat="1" applyAlignment="1">
      <alignment horizontal="center" vertical="center" wrapText="1"/>
    </xf>
    <xf numFmtId="182"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horizontal="right" vertical="center"/>
    </xf>
    <xf numFmtId="0" fontId="0" fillId="0" borderId="2" xfId="0" applyBorder="1" applyAlignment="1">
      <alignment horizontal="center" vertical="center" wrapText="1"/>
    </xf>
    <xf numFmtId="182" fontId="0" fillId="0" borderId="0" xfId="0" applyNumberFormat="1" applyAlignment="1">
      <alignment horizontal="right" vertical="center"/>
    </xf>
    <xf numFmtId="0" fontId="4" fillId="0" borderId="0" xfId="0" applyFont="1" applyAlignment="1">
      <alignment horizontal="center" vertical="center"/>
    </xf>
    <xf numFmtId="0" fontId="0" fillId="0" borderId="0" xfId="0" applyAlignment="1">
      <alignment vertical="center"/>
    </xf>
    <xf numFmtId="183" fontId="0" fillId="0" borderId="0" xfId="0" applyNumberFormat="1" applyAlignment="1">
      <alignment horizontal="center" vertical="center"/>
    </xf>
    <xf numFmtId="0" fontId="7" fillId="0" borderId="2" xfId="0" applyFont="1" applyBorder="1" applyAlignment="1">
      <alignment horizontal="center" vertical="center" wrapText="1"/>
    </xf>
    <xf numFmtId="0" fontId="1" fillId="0" borderId="0" xfId="0" applyFont="1" applyAlignment="1">
      <alignment horizontal="center" vertical="center" wrapText="1"/>
    </xf>
    <xf numFmtId="0" fontId="10" fillId="0" borderId="0" xfId="662" applyFont="1" applyAlignment="1">
      <alignment horizontal="center" vertical="center" wrapText="1"/>
    </xf>
    <xf numFmtId="0" fontId="15" fillId="0" borderId="0" xfId="662" applyAlignment="1">
      <alignment horizontal="center" vertical="center"/>
    </xf>
    <xf numFmtId="177" fontId="15" fillId="0" borderId="0" xfId="662" applyNumberFormat="1" applyAlignment="1">
      <alignment horizontal="center" vertical="center"/>
    </xf>
    <xf numFmtId="0" fontId="6" fillId="3" borderId="4"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2" xfId="662" applyFont="1" applyFill="1" applyBorder="1" applyAlignment="1">
      <alignment horizontal="right" vertical="center"/>
    </xf>
    <xf numFmtId="177" fontId="1" fillId="3" borderId="2" xfId="662" applyNumberFormat="1" applyFont="1" applyFill="1" applyBorder="1" applyAlignment="1">
      <alignment horizontal="right" vertical="center"/>
    </xf>
    <xf numFmtId="0" fontId="15" fillId="0" borderId="2" xfId="662" applyBorder="1" applyAlignment="1">
      <alignment horizontal="center" vertical="center"/>
    </xf>
    <xf numFmtId="0" fontId="15" fillId="0" borderId="2" xfId="662" applyBorder="1" applyAlignment="1">
      <alignment horizontal="left" vertical="center"/>
    </xf>
    <xf numFmtId="0" fontId="15" fillId="0" borderId="2" xfId="662" applyBorder="1" applyAlignment="1">
      <alignment horizontal="right" vertical="center"/>
    </xf>
    <xf numFmtId="177" fontId="15" fillId="0" borderId="2" xfId="662" applyNumberFormat="1" applyBorder="1" applyAlignment="1">
      <alignment horizontal="right" vertical="center"/>
    </xf>
    <xf numFmtId="0" fontId="1" fillId="3" borderId="2" xfId="0" applyFont="1" applyFill="1" applyBorder="1" applyAlignment="1">
      <alignment horizontal="right" vertical="center" wrapText="1"/>
    </xf>
    <xf numFmtId="177" fontId="1" fillId="0" borderId="1" xfId="0" applyNumberFormat="1" applyFont="1" applyBorder="1" applyAlignment="1">
      <alignment horizontal="center" vertical="center" wrapText="1"/>
    </xf>
    <xf numFmtId="177" fontId="1" fillId="0" borderId="2" xfId="0" applyNumberFormat="1" applyFont="1" applyBorder="1" applyAlignment="1">
      <alignment horizontal="center" vertical="center"/>
    </xf>
    <xf numFmtId="177" fontId="1" fillId="0" borderId="2" xfId="662" applyNumberFormat="1" applyFont="1" applyBorder="1" applyAlignment="1">
      <alignment horizontal="center" vertical="center"/>
    </xf>
    <xf numFmtId="177" fontId="11" fillId="0" borderId="2" xfId="662" applyNumberFormat="1" applyFont="1" applyBorder="1" applyAlignment="1">
      <alignment horizontal="right" vertical="center"/>
    </xf>
    <xf numFmtId="182" fontId="0" fillId="0" borderId="0" xfId="0" applyNumberFormat="1"/>
    <xf numFmtId="182"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77" fontId="1" fillId="3" borderId="2" xfId="0" applyNumberFormat="1" applyFont="1" applyFill="1" applyBorder="1" applyAlignment="1">
      <alignment horizontal="center" vertical="center"/>
    </xf>
    <xf numFmtId="177" fontId="0" fillId="0" borderId="2" xfId="0" applyNumberFormat="1" applyBorder="1" applyAlignment="1">
      <alignment horizontal="center" vertical="center"/>
    </xf>
    <xf numFmtId="182" fontId="0" fillId="0" borderId="2" xfId="0" applyNumberFormat="1" applyBorder="1" applyAlignment="1">
      <alignment horizontal="right" vertical="center"/>
    </xf>
    <xf numFmtId="182" fontId="0" fillId="0" borderId="2" xfId="0" applyNumberFormat="1" applyBorder="1" applyAlignment="1">
      <alignment horizontal="center" vertical="center"/>
    </xf>
    <xf numFmtId="177" fontId="0" fillId="0" borderId="2" xfId="0" applyNumberFormat="1" applyBorder="1" applyAlignment="1">
      <alignment horizontal="right" vertical="center"/>
    </xf>
    <xf numFmtId="177" fontId="0" fillId="0" borderId="0" xfId="0" applyNumberFormat="1" applyAlignment="1">
      <alignment horizontal="center" vertical="center" wrapText="1"/>
    </xf>
    <xf numFmtId="177" fontId="0" fillId="0" borderId="0" xfId="0" applyNumberFormat="1" applyAlignment="1">
      <alignment horizontal="left" vertical="center" wrapText="1"/>
    </xf>
    <xf numFmtId="0" fontId="58" fillId="0" borderId="2" xfId="0" applyFont="1" applyBorder="1" applyAlignment="1">
      <alignment horizontal="center" vertical="center" wrapText="1"/>
    </xf>
    <xf numFmtId="0" fontId="61" fillId="0" borderId="0" xfId="0" applyFont="1" applyAlignment="1">
      <alignment horizontal="center" vertical="center" wrapText="1"/>
    </xf>
    <xf numFmtId="0" fontId="62" fillId="0" borderId="2" xfId="0" applyFont="1" applyBorder="1" applyAlignment="1">
      <alignment horizontal="center" vertical="center" wrapText="1"/>
    </xf>
    <xf numFmtId="181" fontId="62" fillId="0" borderId="2" xfId="0" applyNumberFormat="1" applyFont="1" applyBorder="1" applyAlignment="1">
      <alignment horizontal="center" vertical="center" wrapText="1"/>
    </xf>
    <xf numFmtId="182" fontId="62" fillId="0" borderId="5" xfId="0" applyNumberFormat="1" applyFont="1" applyBorder="1" applyAlignment="1">
      <alignment horizontal="center" vertical="center" wrapText="1"/>
    </xf>
    <xf numFmtId="0" fontId="59" fillId="0" borderId="2" xfId="0" applyFont="1" applyBorder="1" applyAlignment="1">
      <alignment vertical="center" wrapText="1"/>
    </xf>
    <xf numFmtId="181" fontId="63" fillId="0" borderId="2" xfId="0" applyNumberFormat="1" applyFont="1" applyBorder="1" applyAlignment="1">
      <alignment vertical="center"/>
    </xf>
    <xf numFmtId="182" fontId="63" fillId="0" borderId="2" xfId="0" applyNumberFormat="1" applyFont="1" applyBorder="1" applyAlignment="1">
      <alignment vertical="center"/>
    </xf>
    <xf numFmtId="0" fontId="64" fillId="0" borderId="2" xfId="0" applyFont="1" applyBorder="1" applyAlignment="1">
      <alignment horizontal="center" vertical="center" wrapText="1"/>
    </xf>
    <xf numFmtId="0" fontId="64" fillId="0" borderId="0" xfId="0" applyFont="1" applyAlignment="1">
      <alignment horizontal="center" vertical="center" wrapText="1"/>
    </xf>
    <xf numFmtId="0" fontId="56" fillId="0" borderId="2" xfId="0" applyFont="1" applyBorder="1" applyAlignment="1">
      <alignment horizontal="right" vertical="center" wrapText="1"/>
    </xf>
    <xf numFmtId="0" fontId="56" fillId="0" borderId="2" xfId="0" applyFont="1" applyBorder="1" applyAlignment="1">
      <alignment horizontal="right" vertical="center"/>
    </xf>
    <xf numFmtId="181" fontId="63" fillId="0" borderId="2" xfId="0" applyNumberFormat="1" applyFont="1" applyBorder="1" applyAlignment="1">
      <alignment horizontal="center" vertical="center"/>
    </xf>
    <xf numFmtId="182" fontId="63" fillId="0" borderId="2" xfId="0" applyNumberFormat="1" applyFont="1" applyBorder="1" applyAlignment="1">
      <alignment horizontal="center" vertical="center"/>
    </xf>
    <xf numFmtId="0" fontId="62" fillId="0" borderId="5" xfId="0" applyFont="1" applyBorder="1" applyAlignment="1">
      <alignment horizontal="center" vertical="center" wrapText="1"/>
    </xf>
    <xf numFmtId="183" fontId="62" fillId="0" borderId="2" xfId="0" applyNumberFormat="1" applyFont="1" applyBorder="1" applyAlignment="1">
      <alignment horizontal="center" vertical="center" wrapText="1"/>
    </xf>
    <xf numFmtId="0" fontId="60" fillId="0" borderId="2" xfId="0" applyFont="1" applyBorder="1" applyAlignment="1">
      <alignment horizontal="center" vertical="center" wrapText="1"/>
    </xf>
    <xf numFmtId="182" fontId="73" fillId="0" borderId="5" xfId="0" applyNumberFormat="1" applyFont="1" applyBorder="1" applyAlignment="1">
      <alignment horizontal="center" vertical="center" wrapText="1"/>
    </xf>
    <xf numFmtId="181" fontId="73" fillId="0" borderId="2" xfId="0" applyNumberFormat="1" applyFont="1" applyBorder="1" applyAlignment="1">
      <alignment horizontal="center" vertical="center" wrapText="1"/>
    </xf>
    <xf numFmtId="0" fontId="63" fillId="0" borderId="2" xfId="0" applyFont="1" applyBorder="1" applyAlignment="1">
      <alignment horizontal="center" vertical="center" wrapText="1"/>
    </xf>
    <xf numFmtId="0" fontId="61" fillId="0" borderId="2" xfId="0" applyFont="1" applyBorder="1" applyAlignment="1">
      <alignment horizontal="center" vertical="center" wrapText="1"/>
    </xf>
    <xf numFmtId="182" fontId="60" fillId="0" borderId="5" xfId="0" applyNumberFormat="1" applyFont="1" applyBorder="1" applyAlignment="1">
      <alignment horizontal="center" vertical="center" wrapText="1"/>
    </xf>
    <xf numFmtId="176" fontId="63" fillId="0" borderId="2" xfId="0" applyNumberFormat="1" applyFont="1" applyBorder="1" applyAlignment="1">
      <alignment vertical="center"/>
    </xf>
    <xf numFmtId="0" fontId="75" fillId="0" borderId="8" xfId="0" applyFont="1" applyBorder="1" applyAlignment="1">
      <alignment horizontal="center" vertical="center" wrapText="1"/>
    </xf>
    <xf numFmtId="183" fontId="75" fillId="0" borderId="1" xfId="0" applyNumberFormat="1" applyFont="1" applyBorder="1" applyAlignment="1">
      <alignment horizontal="center" vertical="center" wrapText="1"/>
    </xf>
    <xf numFmtId="0" fontId="75" fillId="0" borderId="1" xfId="0" applyFont="1" applyBorder="1" applyAlignment="1">
      <alignment horizontal="center" vertical="center" wrapText="1"/>
    </xf>
    <xf numFmtId="0" fontId="75" fillId="0" borderId="2" xfId="0" applyFont="1" applyBorder="1" applyAlignment="1">
      <alignment horizontal="center" vertical="center" wrapText="1"/>
    </xf>
    <xf numFmtId="0" fontId="75" fillId="0" borderId="2" xfId="0" applyFont="1" applyBorder="1" applyAlignment="1">
      <alignment horizontal="center" vertical="center"/>
    </xf>
    <xf numFmtId="0" fontId="75" fillId="0" borderId="7" xfId="0" applyFont="1" applyBorder="1" applyAlignment="1">
      <alignment horizontal="center" vertical="center" wrapText="1"/>
    </xf>
    <xf numFmtId="176" fontId="75" fillId="0" borderId="2" xfId="0" applyNumberFormat="1" applyFont="1" applyBorder="1" applyAlignment="1">
      <alignment horizontal="center" vertical="center" wrapText="1"/>
    </xf>
    <xf numFmtId="182" fontId="75" fillId="0" borderId="2" xfId="0" applyNumberFormat="1" applyFont="1" applyBorder="1" applyAlignment="1">
      <alignment horizontal="center" vertical="center" wrapText="1"/>
    </xf>
    <xf numFmtId="181" fontId="75" fillId="0" borderId="2" xfId="0" applyNumberFormat="1" applyFont="1" applyBorder="1" applyAlignment="1">
      <alignment horizontal="center" vertical="center" wrapText="1"/>
    </xf>
    <xf numFmtId="0" fontId="60" fillId="0" borderId="5" xfId="0" applyFont="1" applyBorder="1" applyAlignment="1">
      <alignment horizontal="center" vertical="center" wrapText="1"/>
    </xf>
    <xf numFmtId="0" fontId="61" fillId="0" borderId="2" xfId="0" applyFont="1" applyBorder="1" applyAlignment="1">
      <alignment vertical="center"/>
    </xf>
    <xf numFmtId="0" fontId="61" fillId="0" borderId="2" xfId="0" applyFont="1" applyBorder="1" applyAlignment="1">
      <alignment horizontal="center" vertical="center"/>
    </xf>
    <xf numFmtId="0" fontId="78" fillId="0" borderId="2" xfId="0" applyFont="1" applyBorder="1" applyAlignment="1">
      <alignment vertical="center"/>
    </xf>
    <xf numFmtId="176" fontId="62" fillId="0" borderId="2" xfId="0" applyNumberFormat="1" applyFont="1" applyBorder="1" applyAlignment="1">
      <alignment horizontal="center" vertical="center" wrapText="1"/>
    </xf>
    <xf numFmtId="177" fontId="62" fillId="0" borderId="2" xfId="0" applyNumberFormat="1" applyFont="1" applyBorder="1" applyAlignment="1">
      <alignment horizontal="center" vertical="center" wrapText="1"/>
    </xf>
    <xf numFmtId="0" fontId="61" fillId="0" borderId="4" xfId="0" applyFont="1" applyBorder="1" applyAlignment="1">
      <alignment horizontal="center" vertical="center" wrapText="1"/>
    </xf>
    <xf numFmtId="0" fontId="63" fillId="0" borderId="2" xfId="0" applyFont="1" applyBorder="1" applyAlignment="1">
      <alignment horizontal="center" vertical="center"/>
    </xf>
    <xf numFmtId="0" fontId="58" fillId="0" borderId="4" xfId="0" applyFont="1" applyBorder="1" applyAlignment="1">
      <alignment horizontal="center" vertical="center" wrapText="1"/>
    </xf>
    <xf numFmtId="0" fontId="59" fillId="0" borderId="2" xfId="0" applyFont="1" applyBorder="1" applyAlignment="1">
      <alignment horizontal="left" vertical="center"/>
    </xf>
    <xf numFmtId="176" fontId="63" fillId="0" borderId="2" xfId="0" applyNumberFormat="1" applyFont="1" applyBorder="1" applyAlignment="1">
      <alignment horizontal="center" vertical="center"/>
    </xf>
    <xf numFmtId="180" fontId="63" fillId="0" borderId="2" xfId="0" applyNumberFormat="1" applyFont="1" applyBorder="1" applyAlignment="1">
      <alignment horizontal="center" vertical="center"/>
    </xf>
    <xf numFmtId="177" fontId="63" fillId="0" borderId="2" xfId="0" applyNumberFormat="1" applyFont="1" applyBorder="1" applyAlignment="1">
      <alignment horizontal="center" vertical="center"/>
    </xf>
    <xf numFmtId="0" fontId="79" fillId="0" borderId="2" xfId="4013" applyFont="1" applyBorder="1" applyAlignment="1">
      <alignment horizontal="center" vertical="center" wrapText="1"/>
    </xf>
    <xf numFmtId="177" fontId="75" fillId="0" borderId="2" xfId="0" applyNumberFormat="1" applyFont="1" applyBorder="1" applyAlignment="1">
      <alignment horizontal="center" vertical="center" wrapText="1"/>
    </xf>
    <xf numFmtId="0" fontId="80" fillId="0" borderId="2" xfId="0" applyFont="1" applyBorder="1" applyAlignment="1">
      <alignment horizontal="center" vertical="center" wrapText="1"/>
    </xf>
    <xf numFmtId="177" fontId="80" fillId="0" borderId="2" xfId="0" applyNumberFormat="1" applyFont="1" applyBorder="1" applyAlignment="1">
      <alignment horizontal="center" vertical="center" wrapText="1"/>
    </xf>
    <xf numFmtId="176" fontId="80" fillId="0" borderId="2" xfId="0" applyNumberFormat="1" applyFont="1" applyBorder="1" applyAlignment="1">
      <alignment horizontal="center" vertical="center" wrapText="1"/>
    </xf>
    <xf numFmtId="0" fontId="61" fillId="0" borderId="30" xfId="0" applyFont="1" applyBorder="1" applyAlignment="1">
      <alignment horizontal="center" vertical="center" wrapText="1"/>
    </xf>
    <xf numFmtId="0" fontId="73" fillId="0" borderId="2" xfId="0" applyFont="1" applyBorder="1" applyAlignment="1">
      <alignment horizontal="center" vertical="center" wrapText="1"/>
    </xf>
    <xf numFmtId="177" fontId="63" fillId="0" borderId="2" xfId="0" applyNumberFormat="1" applyFont="1" applyBorder="1" applyAlignment="1">
      <alignment horizontal="center" vertical="center" wrapText="1"/>
    </xf>
    <xf numFmtId="0" fontId="56" fillId="0" borderId="2" xfId="0" applyFont="1" applyBorder="1" applyAlignment="1">
      <alignment horizontal="center" vertical="center" wrapText="1"/>
    </xf>
    <xf numFmtId="0" fontId="56" fillId="0" borderId="2" xfId="0" applyFont="1" applyBorder="1" applyAlignment="1">
      <alignment horizontal="center" vertical="center"/>
    </xf>
    <xf numFmtId="0" fontId="56" fillId="2" borderId="2" xfId="0" applyFont="1" applyFill="1" applyBorder="1" applyAlignment="1">
      <alignment horizontal="center" vertical="center" wrapText="1"/>
    </xf>
    <xf numFmtId="182" fontId="63" fillId="0" borderId="30" xfId="0" applyNumberFormat="1" applyFont="1" applyBorder="1" applyAlignment="1">
      <alignment horizontal="center" vertical="center"/>
    </xf>
    <xf numFmtId="182" fontId="63" fillId="0" borderId="30" xfId="0" applyNumberFormat="1" applyFont="1" applyBorder="1" applyAlignment="1">
      <alignment horizontal="right" vertical="center"/>
    </xf>
    <xf numFmtId="177" fontId="63" fillId="0" borderId="30" xfId="0" applyNumberFormat="1" applyFont="1" applyBorder="1" applyAlignment="1">
      <alignment horizontal="center" vertical="center" wrapText="1"/>
    </xf>
    <xf numFmtId="177" fontId="63" fillId="0" borderId="30" xfId="0" applyNumberFormat="1" applyFont="1" applyBorder="1" applyAlignment="1">
      <alignment horizontal="right" vertical="center" wrapText="1"/>
    </xf>
    <xf numFmtId="182" fontId="63" fillId="0" borderId="2" xfId="0" applyNumberFormat="1" applyFont="1" applyBorder="1" applyAlignment="1">
      <alignment horizontal="right" vertical="center"/>
    </xf>
    <xf numFmtId="0" fontId="60" fillId="0" borderId="30" xfId="0" applyFont="1" applyBorder="1" applyAlignment="1">
      <alignment horizontal="center" vertical="center" wrapText="1"/>
    </xf>
    <xf numFmtId="0" fontId="62" fillId="0" borderId="30" xfId="0" applyFont="1" applyBorder="1" applyAlignment="1">
      <alignment horizontal="center" vertical="center" wrapText="1"/>
    </xf>
    <xf numFmtId="0" fontId="75" fillId="0" borderId="30" xfId="0" applyFont="1" applyBorder="1" applyAlignment="1">
      <alignment horizontal="center" vertical="center" wrapText="1"/>
    </xf>
    <xf numFmtId="181" fontId="63" fillId="0" borderId="2" xfId="0" applyNumberFormat="1" applyFont="1" applyBorder="1" applyAlignment="1">
      <alignment horizontal="right" vertical="center"/>
    </xf>
    <xf numFmtId="0" fontId="64" fillId="0" borderId="2" xfId="0" applyFont="1" applyBorder="1" applyAlignment="1">
      <alignment horizontal="center" vertical="center" shrinkToFit="1"/>
    </xf>
    <xf numFmtId="0" fontId="58" fillId="0" borderId="2" xfId="0" applyFont="1" applyBorder="1" applyAlignment="1">
      <alignment horizontal="center" vertical="center" shrinkToFit="1"/>
    </xf>
    <xf numFmtId="181" fontId="63" fillId="0" borderId="2" xfId="0" applyNumberFormat="1" applyFont="1" applyBorder="1" applyAlignment="1">
      <alignment horizontal="center" vertical="center" shrinkToFit="1"/>
    </xf>
    <xf numFmtId="182" fontId="63" fillId="0" borderId="2" xfId="0" applyNumberFormat="1" applyFont="1" applyBorder="1" applyAlignment="1">
      <alignment horizontal="center" vertical="center" shrinkToFit="1"/>
    </xf>
    <xf numFmtId="182" fontId="63" fillId="0" borderId="30" xfId="0" applyNumberFormat="1" applyFont="1" applyBorder="1" applyAlignment="1">
      <alignment horizontal="center" vertical="center" shrinkToFit="1"/>
    </xf>
    <xf numFmtId="0" fontId="64" fillId="0" borderId="0" xfId="0" applyFont="1" applyAlignment="1">
      <alignment horizontal="center" vertical="center" shrinkToFit="1"/>
    </xf>
    <xf numFmtId="0" fontId="59" fillId="0" borderId="2" xfId="0" applyFont="1" applyBorder="1" applyAlignment="1">
      <alignment vertical="center" shrinkToFit="1"/>
    </xf>
    <xf numFmtId="0" fontId="0" fillId="0" borderId="0" xfId="0" applyAlignment="1">
      <alignment horizontal="center" vertical="center" shrinkToFit="1"/>
    </xf>
    <xf numFmtId="0" fontId="56" fillId="0" borderId="2" xfId="0" applyFont="1" applyBorder="1" applyAlignment="1">
      <alignment horizontal="right" vertical="center" shrinkToFit="1"/>
    </xf>
    <xf numFmtId="181" fontId="63" fillId="0" borderId="2" xfId="0" applyNumberFormat="1" applyFont="1" applyBorder="1" applyAlignment="1">
      <alignment vertical="center" shrinkToFit="1"/>
    </xf>
    <xf numFmtId="182" fontId="63" fillId="0" borderId="2" xfId="0" applyNumberFormat="1" applyFont="1" applyBorder="1" applyAlignment="1">
      <alignment vertical="center" shrinkToFit="1"/>
    </xf>
    <xf numFmtId="182" fontId="63" fillId="0" borderId="30" xfId="0" applyNumberFormat="1" applyFont="1" applyBorder="1" applyAlignment="1">
      <alignment vertical="center" shrinkToFit="1"/>
    </xf>
    <xf numFmtId="179" fontId="81" fillId="0" borderId="2" xfId="0" applyNumberFormat="1" applyFont="1" applyBorder="1" applyAlignment="1">
      <alignment horizontal="center" vertical="center" shrinkToFit="1"/>
    </xf>
    <xf numFmtId="181" fontId="69" fillId="0" borderId="2" xfId="0" applyNumberFormat="1" applyFont="1" applyBorder="1" applyAlignment="1">
      <alignment horizontal="center" vertical="center" shrinkToFit="1"/>
    </xf>
    <xf numFmtId="184" fontId="63" fillId="0" borderId="2" xfId="0" applyNumberFormat="1" applyFont="1" applyBorder="1" applyAlignment="1">
      <alignment horizontal="center" vertical="center" shrinkToFit="1"/>
    </xf>
    <xf numFmtId="184" fontId="81" fillId="0" borderId="2" xfId="0" applyNumberFormat="1" applyFont="1" applyBorder="1" applyAlignment="1">
      <alignment horizontal="center" vertical="center" shrinkToFit="1"/>
    </xf>
    <xf numFmtId="0" fontId="73" fillId="2" borderId="5" xfId="0" applyFont="1" applyFill="1" applyBorder="1" applyAlignment="1">
      <alignment vertical="center" wrapText="1"/>
    </xf>
    <xf numFmtId="0" fontId="77" fillId="0" borderId="2" xfId="0" applyFont="1" applyBorder="1" applyAlignment="1">
      <alignment horizontal="center" vertical="center" wrapText="1"/>
    </xf>
    <xf numFmtId="182" fontId="63" fillId="0" borderId="30" xfId="0" applyNumberFormat="1" applyFont="1" applyBorder="1" applyAlignment="1">
      <alignment horizontal="right" vertical="center" shrinkToFit="1"/>
    </xf>
    <xf numFmtId="181" fontId="61" fillId="0" borderId="2" xfId="0" applyNumberFormat="1" applyFont="1" applyBorder="1" applyAlignment="1">
      <alignment horizontal="center" vertical="center" shrinkToFit="1"/>
    </xf>
    <xf numFmtId="181" fontId="61" fillId="0" borderId="2" xfId="0" applyNumberFormat="1" applyFont="1" applyBorder="1" applyAlignment="1">
      <alignment horizontal="center" vertical="center"/>
    </xf>
    <xf numFmtId="0" fontId="73" fillId="0" borderId="7" xfId="0" applyFont="1" applyBorder="1" applyAlignment="1">
      <alignment horizontal="center" vertical="center" wrapText="1"/>
    </xf>
    <xf numFmtId="176" fontId="63" fillId="0" borderId="2" xfId="0" applyNumberFormat="1" applyFont="1" applyBorder="1" applyAlignment="1">
      <alignment horizontal="center" vertical="center" shrinkToFit="1"/>
    </xf>
    <xf numFmtId="176" fontId="63" fillId="0" borderId="2" xfId="0" applyNumberFormat="1" applyFont="1" applyBorder="1" applyAlignment="1">
      <alignment vertical="center" shrinkToFit="1"/>
    </xf>
    <xf numFmtId="185" fontId="63" fillId="0" borderId="2" xfId="0" applyNumberFormat="1" applyFont="1" applyBorder="1" applyAlignment="1">
      <alignment horizontal="center" vertical="center" shrinkToFit="1"/>
    </xf>
    <xf numFmtId="185" fontId="63" fillId="0" borderId="2" xfId="0" applyNumberFormat="1" applyFont="1" applyBorder="1" applyAlignment="1">
      <alignment vertical="center" shrinkToFit="1"/>
    </xf>
    <xf numFmtId="185" fontId="63" fillId="0" borderId="2" xfId="0" applyNumberFormat="1" applyFont="1" applyBorder="1" applyAlignment="1">
      <alignment horizontal="right" vertical="center" shrinkToFit="1"/>
    </xf>
    <xf numFmtId="184" fontId="63" fillId="0" borderId="2" xfId="0" applyNumberFormat="1" applyFont="1" applyBorder="1" applyAlignment="1">
      <alignment vertical="center" shrinkToFit="1"/>
    </xf>
    <xf numFmtId="184" fontId="63" fillId="0" borderId="2" xfId="0" applyNumberFormat="1" applyFont="1" applyBorder="1" applyAlignment="1">
      <alignment horizontal="right" vertical="center" shrinkToFit="1"/>
    </xf>
    <xf numFmtId="0" fontId="75" fillId="0" borderId="2" xfId="0" applyFont="1" applyBorder="1" applyAlignment="1">
      <alignment horizontal="left" vertical="center" wrapText="1"/>
    </xf>
    <xf numFmtId="177" fontId="63" fillId="0" borderId="2" xfId="0" applyNumberFormat="1" applyFont="1" applyBorder="1" applyAlignment="1">
      <alignment horizontal="center" vertical="center" shrinkToFit="1"/>
    </xf>
    <xf numFmtId="177" fontId="63" fillId="0" borderId="2" xfId="0" applyNumberFormat="1" applyFont="1" applyBorder="1" applyAlignment="1">
      <alignment horizontal="right" vertical="center" shrinkToFit="1"/>
    </xf>
    <xf numFmtId="177" fontId="63" fillId="0" borderId="2" xfId="0" applyNumberFormat="1" applyFont="1" applyBorder="1" applyAlignment="1">
      <alignment vertical="center" shrinkToFit="1"/>
    </xf>
    <xf numFmtId="176" fontId="63" fillId="0" borderId="2" xfId="0" applyNumberFormat="1" applyFont="1" applyBorder="1" applyAlignment="1">
      <alignment horizontal="right" vertical="center" shrinkToFit="1"/>
    </xf>
    <xf numFmtId="0" fontId="85" fillId="0" borderId="0" xfId="0" applyFont="1" applyAlignment="1">
      <alignment horizontal="center" vertical="center"/>
    </xf>
    <xf numFmtId="182" fontId="61" fillId="0" borderId="2" xfId="0" applyNumberFormat="1" applyFont="1" applyBorder="1" applyAlignment="1">
      <alignment horizontal="center" vertical="center"/>
    </xf>
    <xf numFmtId="177" fontId="60" fillId="0" borderId="2" xfId="0" applyNumberFormat="1" applyFont="1" applyBorder="1" applyAlignment="1">
      <alignment horizontal="center" vertical="center" wrapText="1"/>
    </xf>
    <xf numFmtId="0" fontId="56" fillId="0" borderId="2" xfId="0" applyFont="1" applyBorder="1" applyAlignment="1">
      <alignment horizontal="center" vertical="center" shrinkToFit="1"/>
    </xf>
    <xf numFmtId="0" fontId="80" fillId="0" borderId="30" xfId="0" applyFont="1" applyBorder="1" applyAlignment="1">
      <alignment horizontal="center" vertical="center" wrapText="1"/>
    </xf>
    <xf numFmtId="182" fontId="63" fillId="0" borderId="30" xfId="0" applyNumberFormat="1" applyFont="1" applyBorder="1" applyAlignment="1">
      <alignment vertical="center"/>
    </xf>
    <xf numFmtId="177" fontId="63" fillId="0" borderId="30" xfId="0" applyNumberFormat="1" applyFont="1" applyBorder="1" applyAlignment="1">
      <alignment horizontal="center" vertical="center"/>
    </xf>
    <xf numFmtId="177" fontId="80" fillId="0" borderId="30" xfId="0" applyNumberFormat="1" applyFont="1" applyBorder="1" applyAlignment="1">
      <alignment horizontal="center" vertical="center" wrapText="1"/>
    </xf>
    <xf numFmtId="0" fontId="63" fillId="0" borderId="0" xfId="0" applyFont="1" applyAlignment="1">
      <alignment horizontal="center" vertical="center"/>
    </xf>
    <xf numFmtId="0" fontId="61" fillId="0" borderId="0" xfId="0" applyFont="1" applyAlignment="1">
      <alignment horizontal="center" vertical="center"/>
    </xf>
    <xf numFmtId="0" fontId="61" fillId="0" borderId="2" xfId="0" applyFont="1" applyBorder="1" applyAlignment="1">
      <alignment horizontal="right" vertical="center"/>
    </xf>
    <xf numFmtId="183" fontId="75" fillId="0" borderId="8" xfId="0" applyNumberFormat="1" applyFont="1" applyBorder="1" applyAlignment="1">
      <alignment horizontal="center" vertical="center" wrapText="1"/>
    </xf>
    <xf numFmtId="177" fontId="63" fillId="0" borderId="2" xfId="0" applyNumberFormat="1" applyFont="1" applyBorder="1" applyAlignment="1">
      <alignment horizontal="right" vertical="center" wrapText="1"/>
    </xf>
    <xf numFmtId="177" fontId="63" fillId="0" borderId="2" xfId="0" applyNumberFormat="1" applyFont="1" applyBorder="1" applyAlignment="1">
      <alignment horizontal="right" vertical="center"/>
    </xf>
    <xf numFmtId="0" fontId="0" fillId="0" borderId="0" xfId="0" applyAlignment="1">
      <alignment horizontal="right"/>
    </xf>
    <xf numFmtId="182" fontId="63" fillId="0" borderId="2" xfId="0" applyNumberFormat="1" applyFont="1" applyBorder="1" applyAlignment="1">
      <alignment horizontal="right" vertical="center" shrinkToFit="1"/>
    </xf>
    <xf numFmtId="0" fontId="0" fillId="0" borderId="30" xfId="0" applyBorder="1" applyAlignment="1">
      <alignment horizontal="right"/>
    </xf>
    <xf numFmtId="177" fontId="63" fillId="0" borderId="30" xfId="0" applyNumberFormat="1" applyFont="1" applyBorder="1" applyAlignment="1">
      <alignment horizontal="right" vertical="center"/>
    </xf>
    <xf numFmtId="0" fontId="0" fillId="0" borderId="2" xfId="0" applyBorder="1"/>
    <xf numFmtId="0" fontId="0" fillId="0" borderId="0" xfId="0" applyAlignment="1">
      <alignment horizontal="left" vertical="center"/>
    </xf>
    <xf numFmtId="0" fontId="2" fillId="0" borderId="0" xfId="0" applyFont="1" applyAlignment="1">
      <alignment horizontal="center" vertical="center"/>
    </xf>
    <xf numFmtId="182" fontId="2" fillId="0" borderId="0" xfId="0" applyNumberFormat="1" applyFont="1" applyAlignment="1">
      <alignment horizontal="center" vertical="center"/>
    </xf>
    <xf numFmtId="177" fontId="2" fillId="0" borderId="0" xfId="0" applyNumberFormat="1" applyFont="1" applyAlignment="1">
      <alignment horizontal="center" vertical="center"/>
    </xf>
    <xf numFmtId="0" fontId="3" fillId="0" borderId="2" xfId="0" applyFont="1" applyBorder="1" applyAlignment="1">
      <alignment horizontal="center" vertical="center" wrapText="1"/>
    </xf>
    <xf numFmtId="177" fontId="1" fillId="0" borderId="5"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182" fontId="1" fillId="0" borderId="1" xfId="0" applyNumberFormat="1" applyFont="1" applyBorder="1" applyAlignment="1">
      <alignment horizontal="center" vertical="center" wrapText="1"/>
    </xf>
    <xf numFmtId="182" fontId="1" fillId="0" borderId="4"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0" fillId="0" borderId="0" xfId="662" applyFont="1" applyAlignment="1">
      <alignment horizontal="left" vertical="center"/>
    </xf>
    <xf numFmtId="0" fontId="2" fillId="0" borderId="0" xfId="662" applyFont="1" applyAlignment="1">
      <alignment horizontal="center" vertical="center"/>
    </xf>
    <xf numFmtId="177" fontId="2" fillId="0" borderId="0" xfId="662" applyNumberFormat="1" applyFont="1" applyAlignment="1">
      <alignment horizontal="center" vertical="center"/>
    </xf>
    <xf numFmtId="177" fontId="1" fillId="0" borderId="2" xfId="0" applyNumberFormat="1" applyFont="1" applyBorder="1" applyAlignment="1">
      <alignment horizontal="center" vertical="center" wrapText="1"/>
    </xf>
    <xf numFmtId="177" fontId="1" fillId="0" borderId="7"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177" fontId="1" fillId="0" borderId="4" xfId="0" applyNumberFormat="1" applyFont="1" applyBorder="1" applyAlignment="1">
      <alignment horizontal="center" vertical="center" wrapText="1"/>
    </xf>
    <xf numFmtId="0" fontId="82" fillId="0" borderId="0" xfId="0" applyFont="1" applyAlignment="1">
      <alignment horizontal="center" vertical="center" wrapText="1"/>
    </xf>
    <xf numFmtId="0" fontId="74" fillId="0" borderId="0" xfId="0" applyFont="1" applyAlignment="1">
      <alignment horizontal="left" vertical="center" wrapText="1"/>
    </xf>
    <xf numFmtId="0" fontId="70" fillId="0" borderId="0" xfId="0" applyFont="1" applyAlignment="1">
      <alignment horizontal="left" vertical="center" wrapText="1"/>
    </xf>
    <xf numFmtId="177" fontId="60" fillId="0" borderId="5" xfId="0" applyNumberFormat="1" applyFont="1" applyBorder="1" applyAlignment="1">
      <alignment horizontal="center" vertical="center" wrapText="1"/>
    </xf>
    <xf numFmtId="177" fontId="60" fillId="0" borderId="7" xfId="0" applyNumberFormat="1" applyFont="1" applyBorder="1" applyAlignment="1">
      <alignment horizontal="center" vertical="center" wrapText="1"/>
    </xf>
    <xf numFmtId="177" fontId="60" fillId="0" borderId="2" xfId="0" applyNumberFormat="1" applyFont="1" applyBorder="1" applyAlignment="1">
      <alignment horizontal="center" vertical="center" wrapText="1"/>
    </xf>
    <xf numFmtId="177" fontId="60" fillId="2" borderId="2" xfId="0" applyNumberFormat="1" applyFont="1" applyFill="1" applyBorder="1" applyAlignment="1">
      <alignment horizontal="center" vertical="center" wrapText="1"/>
    </xf>
    <xf numFmtId="0" fontId="60" fillId="0" borderId="2" xfId="0" applyFont="1" applyBorder="1" applyAlignment="1">
      <alignment horizontal="center" vertical="center" wrapText="1"/>
    </xf>
    <xf numFmtId="0" fontId="60" fillId="0" borderId="1" xfId="0" applyFont="1" applyBorder="1" applyAlignment="1">
      <alignment horizontal="center" vertical="center" wrapText="1"/>
    </xf>
    <xf numFmtId="0" fontId="60" fillId="0" borderId="3" xfId="0" applyFont="1" applyBorder="1" applyAlignment="1">
      <alignment horizontal="center" vertical="center" wrapText="1"/>
    </xf>
    <xf numFmtId="0" fontId="57" fillId="0" borderId="29" xfId="0" applyFont="1" applyBorder="1" applyAlignment="1">
      <alignment horizontal="center" vertical="center"/>
    </xf>
    <xf numFmtId="0" fontId="62" fillId="0" borderId="2" xfId="0" applyFont="1" applyBorder="1" applyAlignment="1">
      <alignment horizontal="center" vertical="center" wrapText="1"/>
    </xf>
    <xf numFmtId="177" fontId="60" fillId="0" borderId="6" xfId="0" applyNumberFormat="1" applyFont="1" applyBorder="1" applyAlignment="1">
      <alignment horizontal="center" vertical="center" wrapText="1"/>
    </xf>
    <xf numFmtId="0" fontId="73" fillId="2" borderId="8" xfId="0" applyFont="1" applyFill="1" applyBorder="1" applyAlignment="1">
      <alignment horizontal="center" vertical="center" wrapText="1"/>
    </xf>
    <xf numFmtId="0" fontId="73" fillId="2" borderId="9" xfId="0" applyFont="1" applyFill="1" applyBorder="1" applyAlignment="1">
      <alignment horizontal="center" vertical="center" wrapText="1"/>
    </xf>
    <xf numFmtId="0" fontId="73" fillId="2" borderId="10" xfId="0" applyFont="1" applyFill="1" applyBorder="1" applyAlignment="1">
      <alignment horizontal="center" vertical="center" wrapText="1"/>
    </xf>
    <xf numFmtId="181" fontId="82" fillId="0" borderId="0" xfId="0" applyNumberFormat="1" applyFont="1" applyAlignment="1">
      <alignment horizontal="center" vertical="center" wrapText="1"/>
    </xf>
    <xf numFmtId="182" fontId="82" fillId="0" borderId="0" xfId="0" applyNumberFormat="1" applyFont="1" applyAlignment="1">
      <alignment horizontal="center" vertical="center" wrapText="1"/>
    </xf>
    <xf numFmtId="0" fontId="62" fillId="0" borderId="5"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7" xfId="0" applyFont="1" applyBorder="1" applyAlignment="1">
      <alignment horizontal="center" vertical="center" wrapText="1"/>
    </xf>
    <xf numFmtId="181" fontId="73" fillId="0" borderId="8" xfId="0" applyNumberFormat="1" applyFont="1" applyBorder="1" applyAlignment="1">
      <alignment horizontal="center" vertical="center" wrapText="1"/>
    </xf>
    <xf numFmtId="182" fontId="62" fillId="0" borderId="9" xfId="0" applyNumberFormat="1" applyFont="1" applyBorder="1" applyAlignment="1">
      <alignment horizontal="center" vertical="center" wrapText="1"/>
    </xf>
    <xf numFmtId="0" fontId="62" fillId="0" borderId="30"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4" xfId="0" applyFont="1" applyBorder="1" applyAlignment="1">
      <alignment horizontal="center" vertical="center" wrapText="1"/>
    </xf>
    <xf numFmtId="0" fontId="62" fillId="0" borderId="1" xfId="0" applyFont="1" applyBorder="1" applyAlignment="1">
      <alignment horizontal="center" vertical="center" wrapText="1"/>
    </xf>
    <xf numFmtId="0" fontId="73" fillId="0" borderId="2" xfId="0" applyFont="1" applyBorder="1" applyAlignment="1">
      <alignment horizontal="center" vertical="center" wrapText="1"/>
    </xf>
    <xf numFmtId="0" fontId="82" fillId="0" borderId="0" xfId="0" applyFont="1" applyAlignment="1">
      <alignment horizontal="center" vertical="center"/>
    </xf>
    <xf numFmtId="183" fontId="82" fillId="0" borderId="0" xfId="0" applyNumberFormat="1" applyFont="1" applyAlignment="1">
      <alignment horizontal="center" vertical="center"/>
    </xf>
    <xf numFmtId="0" fontId="62" fillId="0" borderId="5" xfId="0" applyFont="1" applyBorder="1" applyAlignment="1">
      <alignment horizontal="center" vertical="center"/>
    </xf>
    <xf numFmtId="0" fontId="62" fillId="0" borderId="6" xfId="0" applyFont="1" applyBorder="1" applyAlignment="1">
      <alignment horizontal="center" vertical="center"/>
    </xf>
    <xf numFmtId="183" fontId="62" fillId="0" borderId="6" xfId="0" applyNumberFormat="1" applyFont="1" applyBorder="1" applyAlignment="1">
      <alignment horizontal="center" vertical="center"/>
    </xf>
    <xf numFmtId="0" fontId="73" fillId="0" borderId="9" xfId="0" applyFont="1" applyBorder="1" applyAlignment="1">
      <alignment horizontal="center" vertical="center" wrapText="1"/>
    </xf>
    <xf numFmtId="0" fontId="62" fillId="0" borderId="9" xfId="0" applyFont="1" applyBorder="1" applyAlignment="1">
      <alignment horizontal="center" vertical="center" wrapText="1"/>
    </xf>
    <xf numFmtId="0" fontId="60" fillId="0" borderId="5" xfId="0" applyFont="1" applyBorder="1" applyAlignment="1">
      <alignment horizontal="center" vertical="center" wrapText="1"/>
    </xf>
    <xf numFmtId="0" fontId="67" fillId="0" borderId="5" xfId="4010" applyFont="1" applyBorder="1" applyAlignment="1">
      <alignment horizontal="center" vertical="center" wrapText="1"/>
    </xf>
    <xf numFmtId="0" fontId="68" fillId="0" borderId="6" xfId="4010" applyFont="1" applyBorder="1" applyAlignment="1">
      <alignment horizontal="center" vertical="center" wrapText="1"/>
    </xf>
    <xf numFmtId="183" fontId="68" fillId="0" borderId="6" xfId="4010" applyNumberFormat="1" applyFont="1" applyBorder="1" applyAlignment="1">
      <alignment horizontal="center" vertical="center" wrapText="1"/>
    </xf>
    <xf numFmtId="0" fontId="68" fillId="0" borderId="7" xfId="4010" applyFont="1" applyBorder="1" applyAlignment="1">
      <alignment horizontal="center" vertical="center" wrapText="1"/>
    </xf>
    <xf numFmtId="0" fontId="62" fillId="0" borderId="3" xfId="0" applyFont="1" applyBorder="1" applyAlignment="1">
      <alignment horizontal="center" vertical="center"/>
    </xf>
    <xf numFmtId="0" fontId="62" fillId="0" borderId="4" xfId="0" applyFont="1" applyBorder="1" applyAlignment="1">
      <alignment horizontal="center" vertical="center"/>
    </xf>
    <xf numFmtId="183" fontId="68" fillId="0" borderId="7" xfId="4010" applyNumberFormat="1" applyFont="1" applyBorder="1" applyAlignment="1">
      <alignment horizontal="center" vertical="center" wrapText="1"/>
    </xf>
    <xf numFmtId="0" fontId="62" fillId="0" borderId="8" xfId="0" applyFont="1" applyBorder="1" applyAlignment="1">
      <alignment horizontal="center" vertical="center" wrapText="1"/>
    </xf>
    <xf numFmtId="0" fontId="62" fillId="0" borderId="11" xfId="0" applyFont="1" applyBorder="1" applyAlignment="1">
      <alignment horizontal="center" vertical="center" wrapText="1"/>
    </xf>
    <xf numFmtId="0" fontId="73" fillId="0" borderId="8" xfId="0" applyFont="1" applyBorder="1" applyAlignment="1">
      <alignment horizontal="center" vertical="center" wrapText="1"/>
    </xf>
    <xf numFmtId="0" fontId="73" fillId="0" borderId="1" xfId="0" applyFont="1" applyBorder="1" applyAlignment="1">
      <alignment horizontal="center" vertical="center" wrapText="1"/>
    </xf>
    <xf numFmtId="0" fontId="68" fillId="0" borderId="5" xfId="4010" applyFont="1" applyBorder="1" applyAlignment="1">
      <alignment horizontal="center" vertical="center" wrapText="1"/>
    </xf>
    <xf numFmtId="0" fontId="60" fillId="0" borderId="4" xfId="0" applyFont="1" applyBorder="1" applyAlignment="1">
      <alignment horizontal="center" vertical="center" wrapText="1"/>
    </xf>
    <xf numFmtId="0" fontId="69" fillId="0" borderId="1" xfId="0" applyFont="1" applyBorder="1" applyAlignment="1">
      <alignment horizontal="center" vertical="center" wrapText="1"/>
    </xf>
    <xf numFmtId="0" fontId="69" fillId="0" borderId="3" xfId="0" applyFont="1" applyBorder="1" applyAlignment="1">
      <alignment horizontal="center" vertical="center" wrapText="1"/>
    </xf>
    <xf numFmtId="0" fontId="69" fillId="0" borderId="4" xfId="0" applyFont="1" applyBorder="1" applyAlignment="1">
      <alignment horizontal="center" vertical="center" wrapText="1"/>
    </xf>
    <xf numFmtId="0" fontId="60" fillId="0" borderId="7" xfId="0" applyFont="1" applyBorder="1" applyAlignment="1">
      <alignment horizontal="center" vertical="center" wrapText="1"/>
    </xf>
    <xf numFmtId="0" fontId="4" fillId="2" borderId="3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77" fillId="2" borderId="31" xfId="0" applyFont="1" applyFill="1" applyBorder="1" applyAlignment="1">
      <alignment horizontal="center" vertical="center" wrapText="1"/>
    </xf>
    <xf numFmtId="0" fontId="77" fillId="2" borderId="3" xfId="0" applyFont="1" applyFill="1" applyBorder="1" applyAlignment="1">
      <alignment horizontal="center" vertical="center" wrapText="1"/>
    </xf>
    <xf numFmtId="0" fontId="77" fillId="2" borderId="4" xfId="0" applyFont="1" applyFill="1" applyBorder="1" applyAlignment="1">
      <alignment horizontal="center" vertical="center" wrapText="1"/>
    </xf>
    <xf numFmtId="0" fontId="83" fillId="0" borderId="0" xfId="0" applyFont="1" applyAlignment="1">
      <alignment horizontal="center" vertical="center" wrapText="1"/>
    </xf>
    <xf numFmtId="176" fontId="83" fillId="0" borderId="0" xfId="0" applyNumberFormat="1" applyFont="1" applyAlignment="1">
      <alignment horizontal="center" vertical="center" wrapText="1"/>
    </xf>
    <xf numFmtId="177" fontId="83" fillId="0" borderId="0" xfId="0" applyNumberFormat="1" applyFont="1" applyAlignment="1">
      <alignment horizontal="center" vertical="center" wrapText="1"/>
    </xf>
    <xf numFmtId="176" fontId="62" fillId="0" borderId="2" xfId="0" applyNumberFormat="1" applyFont="1" applyBorder="1" applyAlignment="1">
      <alignment horizontal="center" vertical="center" wrapText="1"/>
    </xf>
    <xf numFmtId="177" fontId="62" fillId="0" borderId="2" xfId="0" applyNumberFormat="1" applyFont="1" applyBorder="1" applyAlignment="1">
      <alignment horizontal="center" vertical="center" wrapText="1"/>
    </xf>
    <xf numFmtId="176" fontId="62" fillId="0" borderId="5" xfId="0" applyNumberFormat="1" applyFont="1" applyBorder="1" applyAlignment="1">
      <alignment horizontal="center" vertical="center" wrapText="1"/>
    </xf>
    <xf numFmtId="176" fontId="62" fillId="0" borderId="6" xfId="0" applyNumberFormat="1" applyFont="1" applyBorder="1" applyAlignment="1">
      <alignment horizontal="center" vertical="center" wrapText="1"/>
    </xf>
    <xf numFmtId="0" fontId="62" fillId="0" borderId="10" xfId="0" applyFont="1" applyBorder="1" applyAlignment="1">
      <alignment horizontal="center" vertical="center" wrapText="1"/>
    </xf>
    <xf numFmtId="177" fontId="62" fillId="0" borderId="30" xfId="0" applyNumberFormat="1" applyFont="1" applyBorder="1" applyAlignment="1">
      <alignment horizontal="center" vertical="center" wrapText="1"/>
    </xf>
    <xf numFmtId="0" fontId="60" fillId="0" borderId="31" xfId="0" applyFont="1" applyBorder="1" applyAlignment="1">
      <alignment horizontal="center" vertical="center" wrapText="1"/>
    </xf>
    <xf numFmtId="0" fontId="62" fillId="0" borderId="31" xfId="0" applyFont="1" applyBorder="1" applyAlignment="1">
      <alignment horizontal="center" vertical="center" wrapText="1"/>
    </xf>
    <xf numFmtId="176" fontId="2" fillId="0" borderId="0" xfId="0" applyNumberFormat="1" applyFont="1" applyAlignment="1">
      <alignment horizontal="center" vertical="center"/>
    </xf>
    <xf numFmtId="0" fontId="70" fillId="0" borderId="2" xfId="0" applyFont="1" applyBorder="1" applyAlignment="1">
      <alignment horizontal="center" vertical="center" wrapText="1"/>
    </xf>
    <xf numFmtId="177" fontId="70" fillId="0" borderId="2" xfId="0" applyNumberFormat="1" applyFont="1" applyBorder="1" applyAlignment="1">
      <alignment horizontal="center" vertical="center" wrapText="1"/>
    </xf>
    <xf numFmtId="0" fontId="70" fillId="0" borderId="30" xfId="0" applyFont="1" applyBorder="1" applyAlignment="1">
      <alignment horizontal="center" vertical="center" wrapText="1"/>
    </xf>
    <xf numFmtId="176" fontId="70" fillId="0" borderId="2" xfId="0" applyNumberFormat="1" applyFont="1" applyBorder="1" applyAlignment="1">
      <alignment horizontal="center" vertical="center" wrapText="1"/>
    </xf>
    <xf numFmtId="177" fontId="70" fillId="0" borderId="30" xfId="0" applyNumberFormat="1" applyFont="1" applyBorder="1" applyAlignment="1">
      <alignment horizontal="center" vertical="center" wrapText="1"/>
    </xf>
    <xf numFmtId="0" fontId="61" fillId="0" borderId="1" xfId="0" applyFont="1" applyBorder="1" applyAlignment="1">
      <alignment horizontal="center"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73" fillId="0" borderId="10" xfId="0" applyFont="1" applyBorder="1" applyAlignment="1">
      <alignment horizontal="center" vertical="center" wrapText="1"/>
    </xf>
    <xf numFmtId="0" fontId="62" fillId="0" borderId="35" xfId="0" applyFont="1" applyBorder="1" applyAlignment="1">
      <alignment horizontal="center" vertical="center" wrapText="1"/>
    </xf>
    <xf numFmtId="0" fontId="62" fillId="0" borderId="12" xfId="0" applyFont="1" applyBorder="1" applyAlignment="1">
      <alignment horizontal="center" vertical="center" wrapText="1"/>
    </xf>
    <xf numFmtId="177" fontId="60" fillId="0" borderId="31" xfId="0" applyNumberFormat="1" applyFont="1" applyBorder="1" applyAlignment="1">
      <alignment horizontal="center" vertical="center" wrapText="1"/>
    </xf>
    <xf numFmtId="177" fontId="62" fillId="0" borderId="4" xfId="0" applyNumberFormat="1" applyFont="1" applyBorder="1" applyAlignment="1">
      <alignment horizontal="center" vertical="center" wrapText="1"/>
    </xf>
    <xf numFmtId="176" fontId="62" fillId="0" borderId="31" xfId="0" applyNumberFormat="1" applyFont="1" applyBorder="1" applyAlignment="1">
      <alignment horizontal="center" vertical="center" wrapText="1"/>
    </xf>
    <xf numFmtId="176" fontId="62" fillId="0" borderId="4" xfId="0" applyNumberFormat="1" applyFont="1" applyBorder="1" applyAlignment="1">
      <alignment horizontal="center" vertical="center" wrapText="1"/>
    </xf>
  </cellXfs>
  <cellStyles count="4016">
    <cellStyle name="??" xfId="153" xr:uid="{00000000-0005-0000-0000-0000C9000000}"/>
    <cellStyle name="20% - 强调文字颜色 1 10 2 4" xfId="156" xr:uid="{00000000-0005-0000-0000-0000CC000000}"/>
    <cellStyle name="20% - 强调文字颜色 1 10 2 6" xfId="41" xr:uid="{00000000-0005-0000-0000-000034000000}"/>
    <cellStyle name="20% - 强调文字颜色 1 10 4 5" xfId="29" xr:uid="{00000000-0005-0000-0000-000025000000}"/>
    <cellStyle name="20% - 强调文字颜色 1 11" xfId="35" xr:uid="{00000000-0005-0000-0000-00002D000000}"/>
    <cellStyle name="20% - 强调文字颜色 1 13 9 2" xfId="155" xr:uid="{00000000-0005-0000-0000-0000CB000000}"/>
    <cellStyle name="20% - 强调文字颜色 1 15 2 2" xfId="26" xr:uid="{00000000-0005-0000-0000-000022000000}"/>
    <cellStyle name="20% - 强调文字颜色 1 15 3 4 2" xfId="159" xr:uid="{00000000-0005-0000-0000-0000CF000000}"/>
    <cellStyle name="20% - 强调文字颜色 1 2" xfId="10" xr:uid="{00000000-0005-0000-0000-00000E000000}"/>
    <cellStyle name="20% - 强调文字颜色 1 2 10" xfId="163" xr:uid="{00000000-0005-0000-0000-0000D3000000}"/>
    <cellStyle name="20% - 强调文字颜色 1 2 11" xfId="145" xr:uid="{00000000-0005-0000-0000-0000C1000000}"/>
    <cellStyle name="20% - 强调文字颜色 1 2 2" xfId="168" xr:uid="{00000000-0005-0000-0000-0000D8000000}"/>
    <cellStyle name="20% - 强调文字颜色 1 2 2 2" xfId="138" xr:uid="{00000000-0005-0000-0000-0000BA000000}"/>
    <cellStyle name="20% - 强调文字颜色 1 2 2 2 2" xfId="171" xr:uid="{00000000-0005-0000-0000-0000DB000000}"/>
    <cellStyle name="20% - 强调文字颜色 1 2 2 2 2 2" xfId="139" xr:uid="{00000000-0005-0000-0000-0000BB000000}"/>
    <cellStyle name="20% - 强调文字颜色 1 2 2 2 2 3" xfId="141" xr:uid="{00000000-0005-0000-0000-0000BD000000}"/>
    <cellStyle name="20% - 强调文字颜色 1 2 2 2 2 3 2" xfId="173" xr:uid="{00000000-0005-0000-0000-0000DD000000}"/>
    <cellStyle name="20% - 强调文字颜色 1 2 2 2 3" xfId="177" xr:uid="{00000000-0005-0000-0000-0000E1000000}"/>
    <cellStyle name="20% - 强调文字颜色 1 2 2 2 4" xfId="100" xr:uid="{00000000-0005-0000-0000-000087000000}"/>
    <cellStyle name="20% - 强调文字颜色 1 2 2 2 4 2" xfId="179" xr:uid="{00000000-0005-0000-0000-0000E3000000}"/>
    <cellStyle name="20% - 强调文字颜色 1 2 2 3" xfId="183" xr:uid="{00000000-0005-0000-0000-0000E7000000}"/>
    <cellStyle name="20% - 强调文字颜色 1 2 2 3 2" xfId="184" xr:uid="{00000000-0005-0000-0000-0000E8000000}"/>
    <cellStyle name="20% - 强调文字颜色 1 2 2 3 3" xfId="186" xr:uid="{00000000-0005-0000-0000-0000EA000000}"/>
    <cellStyle name="20% - 强调文字颜色 1 2 2 3 3 2" xfId="187" xr:uid="{00000000-0005-0000-0000-0000EB000000}"/>
    <cellStyle name="20% - 强调文字颜色 1 2 2 4" xfId="190" xr:uid="{00000000-0005-0000-0000-0000EE000000}"/>
    <cellStyle name="20% - 强调文字颜色 1 2 2 5" xfId="191" xr:uid="{00000000-0005-0000-0000-0000EF000000}"/>
    <cellStyle name="20% - 强调文字颜色 1 2 2 5 2" xfId="194" xr:uid="{00000000-0005-0000-0000-0000F2000000}"/>
    <cellStyle name="20% - 强调文字颜色 1 2 2 6" xfId="196" xr:uid="{00000000-0005-0000-0000-0000F4000000}"/>
    <cellStyle name="20% - 强调文字颜色 1 2 2 6 2" xfId="198" xr:uid="{00000000-0005-0000-0000-0000F6000000}"/>
    <cellStyle name="20% - 强调文字颜色 1 2 3" xfId="203" xr:uid="{00000000-0005-0000-0000-0000FB000000}"/>
    <cellStyle name="20% - 强调文字颜色 1 2 3 2" xfId="205" xr:uid="{00000000-0005-0000-0000-0000FD000000}"/>
    <cellStyle name="20% - 强调文字颜色 1 2 3 2 2" xfId="207" xr:uid="{00000000-0005-0000-0000-0000FF000000}"/>
    <cellStyle name="20% - 强调文字颜色 1 2 3 2 2 2" xfId="208" xr:uid="{00000000-0005-0000-0000-000000010000}"/>
    <cellStyle name="20% - 强调文字颜色 1 2 3 2 2 3" xfId="211" xr:uid="{00000000-0005-0000-0000-000003010000}"/>
    <cellStyle name="20% - 强调文字颜色 1 2 3 2 2 3 2" xfId="214" xr:uid="{00000000-0005-0000-0000-000006010000}"/>
    <cellStyle name="20% - 强调文字颜色 1 2 3 2 3" xfId="216" xr:uid="{00000000-0005-0000-0000-000008010000}"/>
    <cellStyle name="20% - 强调文字颜色 1 2 3 2 4" xfId="217" xr:uid="{00000000-0005-0000-0000-000009010000}"/>
    <cellStyle name="20% - 强调文字颜色 1 2 3 2 4 2" xfId="218" xr:uid="{00000000-0005-0000-0000-00000A010000}"/>
    <cellStyle name="20% - 强调文字颜色 1 2 3 3" xfId="222" xr:uid="{00000000-0005-0000-0000-00000E010000}"/>
    <cellStyle name="20% - 强调文字颜色 1 2 3 3 2" xfId="224" xr:uid="{00000000-0005-0000-0000-000010010000}"/>
    <cellStyle name="20% - 强调文字颜色 1 2 3 3 2 2" xfId="16" xr:uid="{00000000-0005-0000-0000-000015000000}"/>
    <cellStyle name="20% - 强调文字颜色 1 2 3 3 3" xfId="227" xr:uid="{00000000-0005-0000-0000-000013010000}"/>
    <cellStyle name="20% - 强调文字颜色 1 2 3 4" xfId="229" xr:uid="{00000000-0005-0000-0000-000015010000}"/>
    <cellStyle name="20% - 强调文字颜色 1 2 3 4 2" xfId="233" xr:uid="{00000000-0005-0000-0000-000019010000}"/>
    <cellStyle name="20% - 强调文字颜色 1 2 3 5" xfId="234" xr:uid="{00000000-0005-0000-0000-00001A010000}"/>
    <cellStyle name="20% - 强调文字颜色 1 2 3 5 2" xfId="241" xr:uid="{00000000-0005-0000-0000-000021010000}"/>
    <cellStyle name="20% - 强调文字颜色 1 2 3 6" xfId="242" xr:uid="{00000000-0005-0000-0000-000022010000}"/>
    <cellStyle name="20% - 强调文字颜色 1 2 3 6 2" xfId="245" xr:uid="{00000000-0005-0000-0000-000025010000}"/>
    <cellStyle name="20% - 强调文字颜色 1 2 4" xfId="247" xr:uid="{00000000-0005-0000-0000-000027010000}"/>
    <cellStyle name="20% - 强调文字颜色 1 2 4 2" xfId="250" xr:uid="{00000000-0005-0000-0000-00002A010000}"/>
    <cellStyle name="20% - 强调文字颜色 1 2 4 2 2" xfId="252" xr:uid="{00000000-0005-0000-0000-00002C010000}"/>
    <cellStyle name="20% - 强调文字颜色 1 2 4 2 3" xfId="160" xr:uid="{00000000-0005-0000-0000-0000D0000000}"/>
    <cellStyle name="20% - 强调文字颜色 1 2 4 2 3 2" xfId="47" xr:uid="{00000000-0005-0000-0000-00003D000000}"/>
    <cellStyle name="20% - 强调文字颜色 1 2 4 3" xfId="255" xr:uid="{00000000-0005-0000-0000-00002F010000}"/>
    <cellStyle name="20% - 强调文字颜色 1 2 4 3 2" xfId="157" xr:uid="{00000000-0005-0000-0000-0000CD000000}"/>
    <cellStyle name="20% - 强调文字颜色 1 2 4 4" xfId="257" xr:uid="{00000000-0005-0000-0000-000031010000}"/>
    <cellStyle name="20% - 强调文字颜色 1 2 4 4 2" xfId="260" xr:uid="{00000000-0005-0000-0000-000034010000}"/>
    <cellStyle name="20% - 强调文字颜色 1 2 5" xfId="262" xr:uid="{00000000-0005-0000-0000-000036010000}"/>
    <cellStyle name="20% - 强调文字颜色 1 2 5 2" xfId="263" xr:uid="{00000000-0005-0000-0000-000037010000}"/>
    <cellStyle name="20% - 强调文字颜色 1 2 5 3" xfId="264" xr:uid="{00000000-0005-0000-0000-000038010000}"/>
    <cellStyle name="20% - 强调文字颜色 1 2 5 4" xfId="265" xr:uid="{00000000-0005-0000-0000-000039010000}"/>
    <cellStyle name="20% - 强调文字颜色 1 2 5 4 2" xfId="269" xr:uid="{00000000-0005-0000-0000-00003D010000}"/>
    <cellStyle name="20% - 强调文字颜色 1 2 6" xfId="274" xr:uid="{00000000-0005-0000-0000-000042010000}"/>
    <cellStyle name="20% - 强调文字颜色 1 2 6 2" xfId="275" xr:uid="{00000000-0005-0000-0000-000043010000}"/>
    <cellStyle name="20% - 强调文字颜色 1 2 6 3" xfId="85" xr:uid="{00000000-0005-0000-0000-000074000000}"/>
    <cellStyle name="20% - 强调文字颜色 1 2 6 4" xfId="277" xr:uid="{00000000-0005-0000-0000-000045010000}"/>
    <cellStyle name="20% - 强调文字颜色 1 2 6 4 2" xfId="280" xr:uid="{00000000-0005-0000-0000-000048010000}"/>
    <cellStyle name="20% - 强调文字颜色 1 2 7" xfId="287" xr:uid="{00000000-0005-0000-0000-00004F010000}"/>
    <cellStyle name="20% - 强调文字颜色 1 2 7 2" xfId="288" xr:uid="{00000000-0005-0000-0000-000050010000}"/>
    <cellStyle name="20% - 强调文字颜色 1 2 7 3" xfId="290" xr:uid="{00000000-0005-0000-0000-000052010000}"/>
    <cellStyle name="20% - 强调文字颜色 1 2 8" xfId="292" xr:uid="{00000000-0005-0000-0000-000054010000}"/>
    <cellStyle name="20% - 强调文字颜色 1 2 8 2" xfId="293" xr:uid="{00000000-0005-0000-0000-000055010000}"/>
    <cellStyle name="20% - 强调文字颜色 1 2 8 3" xfId="271" xr:uid="{00000000-0005-0000-0000-00003F010000}"/>
    <cellStyle name="20% - 强调文字颜色 1 2 8 4" xfId="297" xr:uid="{00000000-0005-0000-0000-000059010000}"/>
    <cellStyle name="20% - 强调文字颜色 1 2 8 4 2" xfId="97" xr:uid="{00000000-0005-0000-0000-000083000000}"/>
    <cellStyle name="20% - 强调文字颜色 1 2 9" xfId="298" xr:uid="{00000000-0005-0000-0000-00005A010000}"/>
    <cellStyle name="20% - 强调文字颜色 1 2 9 2" xfId="299" xr:uid="{00000000-0005-0000-0000-00005B010000}"/>
    <cellStyle name="20% - 强调文字颜色 1 20 2 2" xfId="27" xr:uid="{00000000-0005-0000-0000-000023000000}"/>
    <cellStyle name="20% - 强调文字颜色 1 20 3 4 2" xfId="161" xr:uid="{00000000-0005-0000-0000-0000D1000000}"/>
    <cellStyle name="20% - 强调文字颜色 1 3" xfId="301" xr:uid="{00000000-0005-0000-0000-00005D010000}"/>
    <cellStyle name="20% - 强调文字颜色 1 3 2" xfId="306" xr:uid="{00000000-0005-0000-0000-000062010000}"/>
    <cellStyle name="20% - 强调文字颜色 1 3 2 2" xfId="309" xr:uid="{00000000-0005-0000-0000-000065010000}"/>
    <cellStyle name="20% - 强调文字颜色 1 3 2 2 2" xfId="230" xr:uid="{00000000-0005-0000-0000-000016010000}"/>
    <cellStyle name="20% - 强调文字颜色 1 3 2 2 3" xfId="238" xr:uid="{00000000-0005-0000-0000-00001E010000}"/>
    <cellStyle name="20% - 强调文字颜色 1 3 2 3" xfId="311" xr:uid="{00000000-0005-0000-0000-000067010000}"/>
    <cellStyle name="20% - 强调文字颜色 1 3 2 3 2" xfId="259" xr:uid="{00000000-0005-0000-0000-000033010000}"/>
    <cellStyle name="20% - 强调文字颜色 1 3 2 3 3" xfId="313" xr:uid="{00000000-0005-0000-0000-000069010000}"/>
    <cellStyle name="20% - 强调文字颜色 1 3 2 4" xfId="314" xr:uid="{00000000-0005-0000-0000-00006A010000}"/>
    <cellStyle name="20% - 强调文字颜色 1 3 2 4 2" xfId="266" xr:uid="{00000000-0005-0000-0000-00003A010000}"/>
    <cellStyle name="20% - 强调文字颜色 1 3 2 5" xfId="315" xr:uid="{00000000-0005-0000-0000-00006B010000}"/>
    <cellStyle name="20% - 强调文字颜色 1 3 3" xfId="317" xr:uid="{00000000-0005-0000-0000-00006D010000}"/>
    <cellStyle name="20% - 强调文字颜色 1 3 3 2" xfId="319" xr:uid="{00000000-0005-0000-0000-00006F010000}"/>
    <cellStyle name="20% - 强调文字颜色 1 3 3 2 2" xfId="322" xr:uid="{00000000-0005-0000-0000-000072010000}"/>
    <cellStyle name="20% - 强调文字颜色 1 3 3 2 3" xfId="325" xr:uid="{00000000-0005-0000-0000-000075010000}"/>
    <cellStyle name="20% - 强调文字颜色 1 3 3 3" xfId="326" xr:uid="{00000000-0005-0000-0000-000076010000}"/>
    <cellStyle name="20% - 强调文字颜色 1 3 3 3 2" xfId="328" xr:uid="{00000000-0005-0000-0000-000078010000}"/>
    <cellStyle name="20% - 强调文字颜色 1 3 3 4" xfId="323" xr:uid="{00000000-0005-0000-0000-000073010000}"/>
    <cellStyle name="20% - 强调文字颜色 1 3 4" xfId="330" xr:uid="{00000000-0005-0000-0000-00007A010000}"/>
    <cellStyle name="20% - 强调文字颜色 1 3 4 2" xfId="337" xr:uid="{00000000-0005-0000-0000-000081010000}"/>
    <cellStyle name="20% - 强调文字颜色 1 3 4 3" xfId="64" xr:uid="{00000000-0005-0000-0000-000058000000}"/>
    <cellStyle name="20% - 强调文字颜色 1 3 5" xfId="340" xr:uid="{00000000-0005-0000-0000-000084010000}"/>
    <cellStyle name="20% - 强调文字颜色 1 3 5 2" xfId="344" xr:uid="{00000000-0005-0000-0000-000088010000}"/>
    <cellStyle name="20% - 强调文字颜色 1 4" xfId="346" xr:uid="{00000000-0005-0000-0000-00008A010000}"/>
    <cellStyle name="20% - 强调文字颜色 1 4 2" xfId="351" xr:uid="{00000000-0005-0000-0000-00008F010000}"/>
    <cellStyle name="20% - 强调文字颜色 1 4 2 2" xfId="355" xr:uid="{00000000-0005-0000-0000-000093010000}"/>
    <cellStyle name="20% - 强调文字颜色 1 4 2 3" xfId="357" xr:uid="{00000000-0005-0000-0000-000095010000}"/>
    <cellStyle name="20% - 强调文字颜色 1 4 2 4" xfId="359" xr:uid="{00000000-0005-0000-0000-000097010000}"/>
    <cellStyle name="20% - 强调文字颜色 1 4 2 4 2" xfId="361" xr:uid="{00000000-0005-0000-0000-000099010000}"/>
    <cellStyle name="20% - 强调文字颜色 1 4 3" xfId="68" xr:uid="{00000000-0005-0000-0000-00005E000000}"/>
    <cellStyle name="20% - 强调文字颜色 1 4 3 2" xfId="367" xr:uid="{00000000-0005-0000-0000-00009F010000}"/>
    <cellStyle name="20% - 强调文字颜色 1 4 3 3" xfId="368" xr:uid="{00000000-0005-0000-0000-0000A0010000}"/>
    <cellStyle name="20% - 强调文字颜色 1 4 3 4" xfId="370" xr:uid="{00000000-0005-0000-0000-0000A2010000}"/>
    <cellStyle name="20% - 强调文字颜色 1 4 3 4 2" xfId="371" xr:uid="{00000000-0005-0000-0000-0000A3010000}"/>
    <cellStyle name="20% - 强调文字颜色 1 4 4" xfId="374" xr:uid="{00000000-0005-0000-0000-0000A6010000}"/>
    <cellStyle name="20% - 强调文字颜色 1 4 5" xfId="375" xr:uid="{00000000-0005-0000-0000-0000A7010000}"/>
    <cellStyle name="20% - 强调文字颜色 1 4 6" xfId="376" xr:uid="{00000000-0005-0000-0000-0000A8010000}"/>
    <cellStyle name="20% - 强调文字颜色 1 4 6 2" xfId="377" xr:uid="{00000000-0005-0000-0000-0000A9010000}"/>
    <cellStyle name="20% - 强调文字颜色 1 5" xfId="381" xr:uid="{00000000-0005-0000-0000-0000AD010000}"/>
    <cellStyle name="20% - 强调文字颜色 1 5 2" xfId="382" xr:uid="{00000000-0005-0000-0000-0000AE010000}"/>
    <cellStyle name="20% - 强调文字颜色 1 5 2 2" xfId="384" xr:uid="{00000000-0005-0000-0000-0000B0010000}"/>
    <cellStyle name="20% - 强调文字颜色 1 5 2 3" xfId="388" xr:uid="{00000000-0005-0000-0000-0000B4010000}"/>
    <cellStyle name="20% - 强调文字颜色 1 5 3" xfId="393" xr:uid="{00000000-0005-0000-0000-0000B9010000}"/>
    <cellStyle name="20% - 强调文字颜色 1 5 3 2" xfId="395" xr:uid="{00000000-0005-0000-0000-0000BB010000}"/>
    <cellStyle name="20% - 强调文字颜色 1 5 3 3" xfId="397" xr:uid="{00000000-0005-0000-0000-0000BD010000}"/>
    <cellStyle name="20% - 强调文字颜色 1 5 4" xfId="399" xr:uid="{00000000-0005-0000-0000-0000BF010000}"/>
    <cellStyle name="20% - 强调文字颜色 1 5 5" xfId="401" xr:uid="{00000000-0005-0000-0000-0000C1010000}"/>
    <cellStyle name="20% - 强调文字颜色 1 6" xfId="404" xr:uid="{00000000-0005-0000-0000-0000C4010000}"/>
    <cellStyle name="20% - 强调文字颜色 1 6 2" xfId="406" xr:uid="{00000000-0005-0000-0000-0000C6010000}"/>
    <cellStyle name="20% - 强调文字颜色 1 6 3" xfId="407" xr:uid="{00000000-0005-0000-0000-0000C7010000}"/>
    <cellStyle name="20% - 强调文字颜色 1 6 4" xfId="410" xr:uid="{00000000-0005-0000-0000-0000CA010000}"/>
    <cellStyle name="20% - 强调文字颜色 1 6 4 2" xfId="412" xr:uid="{00000000-0005-0000-0000-0000CC010000}"/>
    <cellStyle name="20% - 强调文字颜色 2 10 5 5 2" xfId="36" xr:uid="{00000000-0005-0000-0000-00002E000000}"/>
    <cellStyle name="20% - 强调文字颜色 2 10 6 4 2" xfId="31" xr:uid="{00000000-0005-0000-0000-000029000000}"/>
    <cellStyle name="20% - 强调文字颜色 2 17 7 5" xfId="415" xr:uid="{00000000-0005-0000-0000-0000CF010000}"/>
    <cellStyle name="20% - 强调文字颜色 2 19 3 5" xfId="418" xr:uid="{00000000-0005-0000-0000-0000D2010000}"/>
    <cellStyle name="20% - 强调文字颜色 2 2" xfId="423" xr:uid="{00000000-0005-0000-0000-0000D7010000}"/>
    <cellStyle name="20% - 强调文字颜色 2 2 10" xfId="362" xr:uid="{00000000-0005-0000-0000-00009A010000}"/>
    <cellStyle name="20% - 强调文字颜色 2 2 11" xfId="425" xr:uid="{00000000-0005-0000-0000-0000D9010000}"/>
    <cellStyle name="20% - 强调文字颜色 2 2 2" xfId="429" xr:uid="{00000000-0005-0000-0000-0000DD010000}"/>
    <cellStyle name="20% - 强调文字颜色 2 2 2 2" xfId="433" xr:uid="{00000000-0005-0000-0000-0000E1010000}"/>
    <cellStyle name="20% - 强调文字颜色 2 2 2 2 2" xfId="437" xr:uid="{00000000-0005-0000-0000-0000E5010000}"/>
    <cellStyle name="20% - 强调文字颜色 2 2 2 2 2 2" xfId="441" xr:uid="{00000000-0005-0000-0000-0000E9010000}"/>
    <cellStyle name="20% - 强调文字颜色 2 2 2 2 2 3" xfId="443" xr:uid="{00000000-0005-0000-0000-0000EB010000}"/>
    <cellStyle name="20% - 强调文字颜色 2 2 2 2 2 3 2" xfId="448" xr:uid="{00000000-0005-0000-0000-0000F0010000}"/>
    <cellStyle name="20% - 强调文字颜色 2 2 2 2 3" xfId="450" xr:uid="{00000000-0005-0000-0000-0000F2010000}"/>
    <cellStyle name="20% - 强调文字颜色 2 2 2 2 4" xfId="456" xr:uid="{00000000-0005-0000-0000-0000F8010000}"/>
    <cellStyle name="20% - 强调文字颜色 2 2 2 2 4 2" xfId="465" xr:uid="{00000000-0005-0000-0000-000001020000}"/>
    <cellStyle name="20% - 强调文字颜色 2 2 2 3" xfId="466" xr:uid="{00000000-0005-0000-0000-000002020000}"/>
    <cellStyle name="20% - 强调文字颜色 2 2 2 3 2" xfId="470" xr:uid="{00000000-0005-0000-0000-000006020000}"/>
    <cellStyle name="20% - 强调文字颜色 2 2 2 3 3" xfId="475" xr:uid="{00000000-0005-0000-0000-00000B020000}"/>
    <cellStyle name="20% - 强调文字颜色 2 2 2 3 3 2" xfId="426" xr:uid="{00000000-0005-0000-0000-0000DA010000}"/>
    <cellStyle name="20% - 强调文字颜色 2 2 2 4" xfId="478" xr:uid="{00000000-0005-0000-0000-00000E020000}"/>
    <cellStyle name="20% - 强调文字颜色 2 2 2 4 5" xfId="37" xr:uid="{00000000-0005-0000-0000-00002F000000}"/>
    <cellStyle name="20% - 强调文字颜色 2 2 2 5" xfId="468" xr:uid="{00000000-0005-0000-0000-000004020000}"/>
    <cellStyle name="20% - 强调文字颜色 2 2 2 5 2" xfId="481" xr:uid="{00000000-0005-0000-0000-000011020000}"/>
    <cellStyle name="20% - 强调文字颜色 2 2 2 6" xfId="473" xr:uid="{00000000-0005-0000-0000-000009020000}"/>
    <cellStyle name="20% - 强调文字颜色 2 2 2 6 2" xfId="427" xr:uid="{00000000-0005-0000-0000-0000DB010000}"/>
    <cellStyle name="20% - 强调文字颜色 2 2 3" xfId="484" xr:uid="{00000000-0005-0000-0000-000014020000}"/>
    <cellStyle name="20% - 强调文字颜色 2 2 3 2" xfId="147" xr:uid="{00000000-0005-0000-0000-0000C3000000}"/>
    <cellStyle name="20% - 强调文字颜色 2 2 3 2 2" xfId="487" xr:uid="{00000000-0005-0000-0000-000017020000}"/>
    <cellStyle name="20% - 强调文字颜色 2 2 3 2 2 2" xfId="24" xr:uid="{00000000-0005-0000-0000-00001F000000}"/>
    <cellStyle name="20% - 强调文字颜色 2 2 3 2 2 3" xfId="488" xr:uid="{00000000-0005-0000-0000-000018020000}"/>
    <cellStyle name="20% - 强调文字颜色 2 2 3 2 2 3 2" xfId="490" xr:uid="{00000000-0005-0000-0000-00001A020000}"/>
    <cellStyle name="20% - 强调文字颜色 2 2 3 2 3" xfId="498" xr:uid="{00000000-0005-0000-0000-000022020000}"/>
    <cellStyle name="20% - 强调文字颜色 2 2 3 2 4" xfId="504" xr:uid="{00000000-0005-0000-0000-000028020000}"/>
    <cellStyle name="20% - 强调文字颜色 2 2 3 2 4 2" xfId="508" xr:uid="{00000000-0005-0000-0000-00002C020000}"/>
    <cellStyle name="20% - 强调文字颜色 2 2 3 3" xfId="510" xr:uid="{00000000-0005-0000-0000-00002E020000}"/>
    <cellStyle name="20% - 强调文字颜色 2 2 3 3 2" xfId="513" xr:uid="{00000000-0005-0000-0000-000031020000}"/>
    <cellStyle name="20% - 强调文字颜色 2 2 3 3 2 2" xfId="514" xr:uid="{00000000-0005-0000-0000-000032020000}"/>
    <cellStyle name="20% - 强调文字颜色 2 2 3 3 3" xfId="517" xr:uid="{00000000-0005-0000-0000-000035020000}"/>
    <cellStyle name="20% - 强调文字颜色 2 2 3 4" xfId="519" xr:uid="{00000000-0005-0000-0000-000037020000}"/>
    <cellStyle name="20% - 强调文字颜色 2 2 3 4 2" xfId="522" xr:uid="{00000000-0005-0000-0000-00003A020000}"/>
    <cellStyle name="20% - 强调文字颜色 2 2 3 5" xfId="527" xr:uid="{00000000-0005-0000-0000-00003F020000}"/>
    <cellStyle name="20% - 强调文字颜色 2 2 3 5 2" xfId="77" xr:uid="{00000000-0005-0000-0000-000069000000}"/>
    <cellStyle name="20% - 强调文字颜色 2 2 3 6" xfId="530" xr:uid="{00000000-0005-0000-0000-000042020000}"/>
    <cellStyle name="20% - 强调文字颜色 2 2 3 6 2" xfId="533" xr:uid="{00000000-0005-0000-0000-000045020000}"/>
    <cellStyle name="20% - 强调文字颜色 2 2 4" xfId="536" xr:uid="{00000000-0005-0000-0000-000048020000}"/>
    <cellStyle name="20% - 强调文字颜色 2 2 4 2" xfId="539" xr:uid="{00000000-0005-0000-0000-00004B020000}"/>
    <cellStyle name="20% - 强调文字颜色 2 2 4 2 2" xfId="142" xr:uid="{00000000-0005-0000-0000-0000BE000000}"/>
    <cellStyle name="20% - 强调文字颜色 2 2 4 2 3" xfId="25" xr:uid="{00000000-0005-0000-0000-000020000000}"/>
    <cellStyle name="20% - 强调文字颜色 2 2 4 2 3 2" xfId="541" xr:uid="{00000000-0005-0000-0000-00004D020000}"/>
    <cellStyle name="20% - 强调文字颜色 2 2 4 3" xfId="543" xr:uid="{00000000-0005-0000-0000-00004F020000}"/>
    <cellStyle name="20% - 强调文字颜色 2 2 4 4" xfId="544" xr:uid="{00000000-0005-0000-0000-000050020000}"/>
    <cellStyle name="20% - 强调文字颜色 2 2 4 4 2" xfId="545" xr:uid="{00000000-0005-0000-0000-000051020000}"/>
    <cellStyle name="20% - 强调文字颜色 2 2 5" xfId="546" xr:uid="{00000000-0005-0000-0000-000052020000}"/>
    <cellStyle name="20% - 强调文字颜色 2 2 5 2" xfId="392" xr:uid="{00000000-0005-0000-0000-0000B8010000}"/>
    <cellStyle name="20% - 强调文字颜色 2 2 5 3" xfId="549" xr:uid="{00000000-0005-0000-0000-000055020000}"/>
    <cellStyle name="20% - 强调文字颜色 2 2 5 4" xfId="365" xr:uid="{00000000-0005-0000-0000-00009D010000}"/>
    <cellStyle name="20% - 强调文字颜色 2 2 5 4 2" xfId="554" xr:uid="{00000000-0005-0000-0000-00005A020000}"/>
    <cellStyle name="20% - 强调文字颜色 2 2 6" xfId="556" xr:uid="{00000000-0005-0000-0000-00005C020000}"/>
    <cellStyle name="20% - 强调文字颜色 2 2 6 2" xfId="398" xr:uid="{00000000-0005-0000-0000-0000BE010000}"/>
    <cellStyle name="20% - 强调文字颜色 2 2 6 3" xfId="557" xr:uid="{00000000-0005-0000-0000-00005D020000}"/>
    <cellStyle name="20% - 强调文字颜色 2 2 6 4" xfId="558" xr:uid="{00000000-0005-0000-0000-00005E020000}"/>
    <cellStyle name="20% - 强调文字颜色 2 2 6 4 2" xfId="560" xr:uid="{00000000-0005-0000-0000-000060020000}"/>
    <cellStyle name="20% - 强调文字颜色 2 2 7" xfId="562" xr:uid="{00000000-0005-0000-0000-000062020000}"/>
    <cellStyle name="20% - 强调文字颜色 2 2 7 2" xfId="563" xr:uid="{00000000-0005-0000-0000-000063020000}"/>
    <cellStyle name="20% - 强调文字颜色 2 2 7 3" xfId="564" xr:uid="{00000000-0005-0000-0000-000064020000}"/>
    <cellStyle name="20% - 强调文字颜色 2 2 8" xfId="567" xr:uid="{00000000-0005-0000-0000-000067020000}"/>
    <cellStyle name="20% - 强调文字颜色 2 2 8 2" xfId="569" xr:uid="{00000000-0005-0000-0000-000069020000}"/>
    <cellStyle name="20% - 强调文字颜色 2 2 8 3" xfId="570" xr:uid="{00000000-0005-0000-0000-00006A020000}"/>
    <cellStyle name="20% - 强调文字颜色 2 2 8 4" xfId="572" xr:uid="{00000000-0005-0000-0000-00006C020000}"/>
    <cellStyle name="20% - 强调文字颜色 2 2 8 4 2" xfId="574" xr:uid="{00000000-0005-0000-0000-00006E020000}"/>
    <cellStyle name="20% - 强调文字颜色 2 2 9" xfId="295" xr:uid="{00000000-0005-0000-0000-000057010000}"/>
    <cellStyle name="20% - 强调文字颜色 2 2 9 2" xfId="577" xr:uid="{00000000-0005-0000-0000-000071020000}"/>
    <cellStyle name="20% - 强调文字颜色 2 3" xfId="580" xr:uid="{00000000-0005-0000-0000-000074020000}"/>
    <cellStyle name="20% - 强调文字颜色 2 3 2" xfId="584" xr:uid="{00000000-0005-0000-0000-000078020000}"/>
    <cellStyle name="20% - 强调文字颜色 2 3 2 2" xfId="588" xr:uid="{00000000-0005-0000-0000-00007C020000}"/>
    <cellStyle name="20% - 强调文字颜色 2 3 2 2 2" xfId="55" xr:uid="{00000000-0005-0000-0000-000049000000}"/>
    <cellStyle name="20% - 强调文字颜色 2 3 2 2 3" xfId="57" xr:uid="{00000000-0005-0000-0000-00004C000000}"/>
    <cellStyle name="20% - 强调文字颜色 2 3 2 3" xfId="592" xr:uid="{00000000-0005-0000-0000-000080020000}"/>
    <cellStyle name="20% - 强调文字颜色 2 3 2 3 2" xfId="596" xr:uid="{00000000-0005-0000-0000-000084020000}"/>
    <cellStyle name="20% - 强调文字颜色 2 3 2 3 3" xfId="602" xr:uid="{00000000-0005-0000-0000-00008A020000}"/>
    <cellStyle name="20% - 强调文字颜色 2 3 2 4" xfId="605" xr:uid="{00000000-0005-0000-0000-00008D020000}"/>
    <cellStyle name="20% - 强调文字颜色 2 3 2 4 2" xfId="608" xr:uid="{00000000-0005-0000-0000-000090020000}"/>
    <cellStyle name="20% - 强调文字颜色 2 3 2 5" xfId="512" xr:uid="{00000000-0005-0000-0000-000030020000}"/>
    <cellStyle name="20% - 强调文字颜色 2 3 3" xfId="612" xr:uid="{00000000-0005-0000-0000-000094020000}"/>
    <cellStyle name="20% - 强调文字颜色 2 3 3 2" xfId="617" xr:uid="{00000000-0005-0000-0000-000099020000}"/>
    <cellStyle name="20% - 强调文字颜色 2 3 3 2 2" xfId="620" xr:uid="{00000000-0005-0000-0000-00009C020000}"/>
    <cellStyle name="20% - 强调文字颜色 2 3 3 2 3" xfId="621" xr:uid="{00000000-0005-0000-0000-00009D020000}"/>
    <cellStyle name="20% - 强调文字颜色 2 3 3 3" xfId="622" xr:uid="{00000000-0005-0000-0000-00009E020000}"/>
    <cellStyle name="20% - 强调文字颜色 2 3 3 3 2" xfId="81" xr:uid="{00000000-0005-0000-0000-00006E000000}"/>
    <cellStyle name="20% - 强调文字颜色 2 3 3 4" xfId="624" xr:uid="{00000000-0005-0000-0000-0000A0020000}"/>
    <cellStyle name="20% - 强调文字颜色 2 3 4" xfId="628" xr:uid="{00000000-0005-0000-0000-0000A4020000}"/>
    <cellStyle name="20% - 强调文字颜色 2 3 4 2" xfId="636" xr:uid="{00000000-0005-0000-0000-0000AC020000}"/>
    <cellStyle name="20% - 强调文字颜色 2 3 4 3" xfId="641" xr:uid="{00000000-0005-0000-0000-0000B1020000}"/>
    <cellStyle name="20% - 强调文字颜色 2 3 5" xfId="645" xr:uid="{00000000-0005-0000-0000-0000B5020000}"/>
    <cellStyle name="20% - 强调文字颜色 2 3 5 2" xfId="648" xr:uid="{00000000-0005-0000-0000-0000B8020000}"/>
    <cellStyle name="20% - 强调文字颜色 2 3 6" xfId="2" xr:uid="{00000000-0005-0000-0000-000003000000}"/>
    <cellStyle name="20% - 强调文字颜色 2 4" xfId="654" xr:uid="{00000000-0005-0000-0000-0000BE020000}"/>
    <cellStyle name="20% - 强调文字颜色 2 4 2" xfId="62" xr:uid="{00000000-0005-0000-0000-000056000000}"/>
    <cellStyle name="20% - 强调文字颜色 2 4 2 2" xfId="103" xr:uid="{00000000-0005-0000-0000-00008B000000}"/>
    <cellStyle name="20% - 强调文字颜色 2 4 2 3" xfId="9" xr:uid="{00000000-0005-0000-0000-00000D000000}"/>
    <cellStyle name="20% - 强调文字颜色 2 4 2 4" xfId="112" xr:uid="{00000000-0005-0000-0000-000099000000}"/>
    <cellStyle name="20% - 强调文字颜色 2 4 2 4 2" xfId="661" xr:uid="{00000000-0005-0000-0000-0000C5020000}"/>
    <cellStyle name="20% - 强调文字颜色 2 4 3" xfId="663" xr:uid="{00000000-0005-0000-0000-0000C7020000}"/>
    <cellStyle name="20% - 强调文字颜色 2 4 3 2" xfId="197" xr:uid="{00000000-0005-0000-0000-0000F5000000}"/>
    <cellStyle name="20% - 强调文字颜色 2 4 3 3" xfId="665" xr:uid="{00000000-0005-0000-0000-0000C9020000}"/>
    <cellStyle name="20% - 强调文字颜色 2 4 3 4" xfId="181" xr:uid="{00000000-0005-0000-0000-0000E5000000}"/>
    <cellStyle name="20% - 强调文字颜色 2 4 3 4 2" xfId="666" xr:uid="{00000000-0005-0000-0000-0000CA020000}"/>
    <cellStyle name="20% - 强调文字颜色 2 4 4" xfId="667" xr:uid="{00000000-0005-0000-0000-0000CB020000}"/>
    <cellStyle name="20% - 强调文字颜色 2 4 4 2" xfId="244" xr:uid="{00000000-0005-0000-0000-000024010000}"/>
    <cellStyle name="20% - 强调文字颜色 2 4 4 3" xfId="169" xr:uid="{00000000-0005-0000-0000-0000D9000000}"/>
    <cellStyle name="20% - 强调文字颜色 2 4 5" xfId="671" xr:uid="{00000000-0005-0000-0000-0000CF020000}"/>
    <cellStyle name="20% - 强调文字颜色 2 4 5 2" xfId="672" xr:uid="{00000000-0005-0000-0000-0000D0020000}"/>
    <cellStyle name="20% - 强调文字颜色 2 4 5 3" xfId="307" xr:uid="{00000000-0005-0000-0000-000063010000}"/>
    <cellStyle name="20% - 强调文字颜色 2 4 5 4" xfId="318" xr:uid="{00000000-0005-0000-0000-00006E010000}"/>
    <cellStyle name="20% - 强调文字颜色 2 4 5 4 2" xfId="320" xr:uid="{00000000-0005-0000-0000-000070010000}"/>
    <cellStyle name="20% - 强调文字颜色 2 4 6" xfId="676" xr:uid="{00000000-0005-0000-0000-0000D4020000}"/>
    <cellStyle name="20% - 强调文字颜色 2 4 6 2" xfId="678" xr:uid="{00000000-0005-0000-0000-0000D6020000}"/>
    <cellStyle name="20% - 强调文字颜色 2 4 7" xfId="680" xr:uid="{00000000-0005-0000-0000-0000D8020000}"/>
    <cellStyle name="20% - 强调文字颜色 2 4 7 2" xfId="681" xr:uid="{00000000-0005-0000-0000-0000D9020000}"/>
    <cellStyle name="20% - 强调文字颜色 2 5" xfId="284" xr:uid="{00000000-0005-0000-0000-00004C010000}"/>
    <cellStyle name="20% - 强调文字颜色 2 5 2" xfId="682" xr:uid="{00000000-0005-0000-0000-0000DA020000}"/>
    <cellStyle name="20% - 强调文字颜色 2 5 2 2" xfId="684" xr:uid="{00000000-0005-0000-0000-0000DC020000}"/>
    <cellStyle name="20% - 强调文字颜色 2 5 2 3" xfId="686" xr:uid="{00000000-0005-0000-0000-0000DE020000}"/>
    <cellStyle name="20% - 强调文字颜色 2 5 3" xfId="687" xr:uid="{00000000-0005-0000-0000-0000DF020000}"/>
    <cellStyle name="20% - 强调文字颜色 2 5 3 2" xfId="688" xr:uid="{00000000-0005-0000-0000-0000E0020000}"/>
    <cellStyle name="20% - 强调文字颜色 2 5 3 3" xfId="692" xr:uid="{00000000-0005-0000-0000-0000E4020000}"/>
    <cellStyle name="20% - 强调文字颜色 2 5 4" xfId="693" xr:uid="{00000000-0005-0000-0000-0000E5020000}"/>
    <cellStyle name="20% - 强调文字颜色 2 5 5" xfId="209" xr:uid="{00000000-0005-0000-0000-000001010000}"/>
    <cellStyle name="20% - 强调文字颜色 2 6" xfId="435" xr:uid="{00000000-0005-0000-0000-0000E3010000}"/>
    <cellStyle name="20% - 强调文字颜色 2 6 2" xfId="439" xr:uid="{00000000-0005-0000-0000-0000E7010000}"/>
    <cellStyle name="20% - 强调文字颜色 2 6 3" xfId="452" xr:uid="{00000000-0005-0000-0000-0000F4010000}"/>
    <cellStyle name="20% - 强调文字颜色 2 6 4" xfId="458" xr:uid="{00000000-0005-0000-0000-0000FA010000}"/>
    <cellStyle name="20% - 强调文字颜色 2 6 4 2" xfId="464" xr:uid="{00000000-0005-0000-0000-000000020000}"/>
    <cellStyle name="20% - 强调文字颜色 2 6 7 5" xfId="419" xr:uid="{00000000-0005-0000-0000-0000D3010000}"/>
    <cellStyle name="20% - 强调文字颜色 2 7 4 5 2" xfId="420" xr:uid="{00000000-0005-0000-0000-0000D4010000}"/>
    <cellStyle name="20% - 强调文字颜色 2 8 3 4 2" xfId="1" xr:uid="{00000000-0005-0000-0000-000001000000}"/>
    <cellStyle name="20% - 强调文字颜色 2 9 6 3 2" xfId="44" xr:uid="{00000000-0005-0000-0000-000038000000}"/>
    <cellStyle name="20% - 强调文字颜色 3 14 4 5 2" xfId="30" xr:uid="{00000000-0005-0000-0000-000026000000}"/>
    <cellStyle name="20% - 强调文字颜色 3 17 2 6" xfId="32" xr:uid="{00000000-0005-0000-0000-00002A000000}"/>
    <cellStyle name="20% - 强调文字颜色 3 2" xfId="695" xr:uid="{00000000-0005-0000-0000-0000E7020000}"/>
    <cellStyle name="20% - 强调文字颜色 3 2 10" xfId="697" xr:uid="{00000000-0005-0000-0000-0000E9020000}"/>
    <cellStyle name="20% - 强调文字颜色 3 2 11" xfId="699" xr:uid="{00000000-0005-0000-0000-0000EB020000}"/>
    <cellStyle name="20% - 强调文字颜色 3 2 2" xfId="703" xr:uid="{00000000-0005-0000-0000-0000EF020000}"/>
    <cellStyle name="20% - 强调文字颜色 3 2 2 2" xfId="707" xr:uid="{00000000-0005-0000-0000-0000F3020000}"/>
    <cellStyle name="20% - 强调文字颜色 3 2 2 2 2" xfId="709" xr:uid="{00000000-0005-0000-0000-0000F5020000}"/>
    <cellStyle name="20% - 强调文字颜色 3 2 2 2 2 2" xfId="710" xr:uid="{00000000-0005-0000-0000-0000F6020000}"/>
    <cellStyle name="20% - 强调文字颜色 3 2 2 2 2 3" xfId="373" xr:uid="{00000000-0005-0000-0000-0000A5010000}"/>
    <cellStyle name="20% - 强调文字颜色 3 2 2 2 2 3 2" xfId="715" xr:uid="{00000000-0005-0000-0000-0000FB020000}"/>
    <cellStyle name="20% - 强调文字颜色 3 2 2 2 3" xfId="719" xr:uid="{00000000-0005-0000-0000-0000FF020000}"/>
    <cellStyle name="20% - 强调文字颜色 3 2 2 2 4" xfId="22" xr:uid="{00000000-0005-0000-0000-00001C000000}"/>
    <cellStyle name="20% - 强调文字颜色 3 2 2 2 4 2" xfId="721" xr:uid="{00000000-0005-0000-0000-000001030000}"/>
    <cellStyle name="20% - 强调文字颜色 3 2 2 3" xfId="724" xr:uid="{00000000-0005-0000-0000-000004030000}"/>
    <cellStyle name="20% - 强调文字颜色 3 2 2 3 2" xfId="302" xr:uid="{00000000-0005-0000-0000-00005E010000}"/>
    <cellStyle name="20% - 强调文字颜色 3 2 2 3 3" xfId="348" xr:uid="{00000000-0005-0000-0000-00008C010000}"/>
    <cellStyle name="20% - 强调文字颜色 3 2 2 3 3 2" xfId="353" xr:uid="{00000000-0005-0000-0000-000091010000}"/>
    <cellStyle name="20% - 强调文字颜色 3 2 2 4" xfId="726" xr:uid="{00000000-0005-0000-0000-000006030000}"/>
    <cellStyle name="20% - 强调文字颜色 3 2 2 5" xfId="595" xr:uid="{00000000-0005-0000-0000-000083020000}"/>
    <cellStyle name="20% - 强调文字颜色 3 2 2 5 2" xfId="89" xr:uid="{00000000-0005-0000-0000-000078000000}"/>
    <cellStyle name="20% - 强调文字颜色 3 2 2 6" xfId="601" xr:uid="{00000000-0005-0000-0000-000089020000}"/>
    <cellStyle name="20% - 强调文字颜色 3 2 2 6 2" xfId="730" xr:uid="{00000000-0005-0000-0000-00000A030000}"/>
    <cellStyle name="20% - 强调文字颜色 3 2 3" xfId="732" xr:uid="{00000000-0005-0000-0000-00000C030000}"/>
    <cellStyle name="20% - 强调文字颜色 3 2 3 2" xfId="738" xr:uid="{00000000-0005-0000-0000-000012030000}"/>
    <cellStyle name="20% - 强调文字颜色 3 2 3 2 2" xfId="743" xr:uid="{00000000-0005-0000-0000-000017030000}"/>
    <cellStyle name="20% - 强调文字颜色 3 2 3 2 2 2" xfId="416" xr:uid="{00000000-0005-0000-0000-0000D0010000}"/>
    <cellStyle name="20% - 强调文字颜色 3 2 3 2 2 3" xfId="744" xr:uid="{00000000-0005-0000-0000-000018030000}"/>
    <cellStyle name="20% - 强调文字颜色 3 2 3 2 2 3 2" xfId="745" xr:uid="{00000000-0005-0000-0000-000019030000}"/>
    <cellStyle name="20% - 强调文字颜色 3 2 3 2 3" xfId="378" xr:uid="{00000000-0005-0000-0000-0000AA010000}"/>
    <cellStyle name="20% - 强调文字颜色 3 2 3 2 4" xfId="746" xr:uid="{00000000-0005-0000-0000-00001A030000}"/>
    <cellStyle name="20% - 强调文字颜色 3 2 3 2 4 2" xfId="731" xr:uid="{00000000-0005-0000-0000-00000B030000}"/>
    <cellStyle name="20% - 强调文字颜色 3 2 3 3" xfId="6" xr:uid="{00000000-0005-0000-0000-000009000000}"/>
    <cellStyle name="20% - 强调文字颜色 3 2 3 3 2" xfId="747" xr:uid="{00000000-0005-0000-0000-00001B030000}"/>
    <cellStyle name="20% - 强调文字颜色 3 2 3 3 2 2" xfId="754" xr:uid="{00000000-0005-0000-0000-000022030000}"/>
    <cellStyle name="20% - 强调文字颜色 3 2 3 3 3" xfId="756" xr:uid="{00000000-0005-0000-0000-000024030000}"/>
    <cellStyle name="20% - 强调文字颜色 3 2 3 4" xfId="760" xr:uid="{00000000-0005-0000-0000-000028030000}"/>
    <cellStyle name="20% - 强调文字颜色 3 2 3 4 2" xfId="764" xr:uid="{00000000-0005-0000-0000-00002C030000}"/>
    <cellStyle name="20% - 强调文字颜色 3 2 3 5" xfId="607" xr:uid="{00000000-0005-0000-0000-00008F020000}"/>
    <cellStyle name="20% - 强调文字颜色 3 2 3 5 2" xfId="767" xr:uid="{00000000-0005-0000-0000-00002F030000}"/>
    <cellStyle name="20% - 强调文字颜色 3 2 3 6" xfId="769" xr:uid="{00000000-0005-0000-0000-000031030000}"/>
    <cellStyle name="20% - 强调文字颜色 3 2 3 6 2" xfId="770" xr:uid="{00000000-0005-0000-0000-000032030000}"/>
    <cellStyle name="20% - 强调文字颜色 3 2 4" xfId="771" xr:uid="{00000000-0005-0000-0000-000033030000}"/>
    <cellStyle name="20% - 强调文字颜色 3 2 4 2" xfId="777" xr:uid="{00000000-0005-0000-0000-000039030000}"/>
    <cellStyle name="20% - 强调文字颜色 3 2 4 2 2" xfId="780" xr:uid="{00000000-0005-0000-0000-00003C030000}"/>
    <cellStyle name="20% - 强调文字颜色 3 2 4 2 3" xfId="781" xr:uid="{00000000-0005-0000-0000-00003D030000}"/>
    <cellStyle name="20% - 强调文字颜色 3 2 4 2 3 2" xfId="782" xr:uid="{00000000-0005-0000-0000-00003E030000}"/>
    <cellStyle name="20% - 强调文字颜色 3 2 4 3" xfId="784" xr:uid="{00000000-0005-0000-0000-000040030000}"/>
    <cellStyle name="20% - 强调文字颜色 3 2 4 4" xfId="787" xr:uid="{00000000-0005-0000-0000-000043030000}"/>
    <cellStyle name="20% - 强调文字颜色 3 2 4 4 2" xfId="790" xr:uid="{00000000-0005-0000-0000-000046030000}"/>
    <cellStyle name="20% - 强调文字颜色 3 2 5" xfId="794" xr:uid="{00000000-0005-0000-0000-00004A030000}"/>
    <cellStyle name="20% - 强调文字颜色 3 2 5 2" xfId="685" xr:uid="{00000000-0005-0000-0000-0000DD020000}"/>
    <cellStyle name="20% - 强调文字颜色 3 2 5 3" xfId="189" xr:uid="{00000000-0005-0000-0000-0000ED000000}"/>
    <cellStyle name="20% - 强调文字颜色 3 2 5 4" xfId="797" xr:uid="{00000000-0005-0000-0000-00004D030000}"/>
    <cellStyle name="20% - 强调文字颜色 3 2 5 4 2" xfId="799" xr:uid="{00000000-0005-0000-0000-00004F030000}"/>
    <cellStyle name="20% - 强调文字颜色 3 2 6" xfId="802" xr:uid="{00000000-0005-0000-0000-000052030000}"/>
    <cellStyle name="20% - 强调文字颜色 3 2 6 2" xfId="690" xr:uid="{00000000-0005-0000-0000-0000E2020000}"/>
    <cellStyle name="20% - 强调文字颜色 3 2 6 3" xfId="803" xr:uid="{00000000-0005-0000-0000-000053030000}"/>
    <cellStyle name="20% - 强调文字颜色 3 2 6 4" xfId="552" xr:uid="{00000000-0005-0000-0000-000058020000}"/>
    <cellStyle name="20% - 强调文字颜色 3 2 6 4 2" xfId="805" xr:uid="{00000000-0005-0000-0000-000055030000}"/>
    <cellStyle name="20% - 强调文字颜色 3 2 7" xfId="424" xr:uid="{00000000-0005-0000-0000-0000D8010000}"/>
    <cellStyle name="20% - 强调文字颜色 3 2 7 2" xfId="431" xr:uid="{00000000-0005-0000-0000-0000DF010000}"/>
    <cellStyle name="20% - 强调文字颜色 3 2 7 3" xfId="482" xr:uid="{00000000-0005-0000-0000-000012020000}"/>
    <cellStyle name="20% - 强调文字颜色 3 2 8" xfId="578" xr:uid="{00000000-0005-0000-0000-000072020000}"/>
    <cellStyle name="20% - 强调文字颜色 3 2 8 2" xfId="582" xr:uid="{00000000-0005-0000-0000-000076020000}"/>
    <cellStyle name="20% - 强调文字颜色 3 2 8 3" xfId="610" xr:uid="{00000000-0005-0000-0000-000092020000}"/>
    <cellStyle name="20% - 强调文字颜色 3 2 8 4" xfId="626" xr:uid="{00000000-0005-0000-0000-0000A2020000}"/>
    <cellStyle name="20% - 强调文字颜色 3 2 8 4 2" xfId="632" xr:uid="{00000000-0005-0000-0000-0000A8020000}"/>
    <cellStyle name="20% - 强调文字颜色 3 2 9" xfId="652" xr:uid="{00000000-0005-0000-0000-0000BC020000}"/>
    <cellStyle name="20% - 强调文字颜色 3 2 9 2" xfId="63" xr:uid="{00000000-0005-0000-0000-000057000000}"/>
    <cellStyle name="20% - 强调文字颜色 3 3" xfId="88" xr:uid="{00000000-0005-0000-0000-000077000000}"/>
    <cellStyle name="20% - 强调文字颜色 3 3 2" xfId="133" xr:uid="{00000000-0005-0000-0000-0000B3000000}"/>
    <cellStyle name="20% - 强调文字颜色 3 3 2 2" xfId="409" xr:uid="{00000000-0005-0000-0000-0000C9010000}"/>
    <cellStyle name="20% - 强调文字颜色 3 3 2 2 2" xfId="807" xr:uid="{00000000-0005-0000-0000-000057030000}"/>
    <cellStyle name="20% - 强调文字颜色 3 3 2 2 3" xfId="811" xr:uid="{00000000-0005-0000-0000-00005B030000}"/>
    <cellStyle name="20% - 强调文字颜色 3 3 2 3" xfId="411" xr:uid="{00000000-0005-0000-0000-0000CB010000}"/>
    <cellStyle name="20% - 强调文字颜色 3 3 2 3 2" xfId="413" xr:uid="{00000000-0005-0000-0000-0000CD010000}"/>
    <cellStyle name="20% - 强调文字颜色 3 3 2 3 3" xfId="816" xr:uid="{00000000-0005-0000-0000-000060030000}"/>
    <cellStyle name="20% - 强调文字颜色 3 3 2 4" xfId="817" xr:uid="{00000000-0005-0000-0000-000061030000}"/>
    <cellStyle name="20% - 强调文字颜色 3 3 2 4 2" xfId="45" xr:uid="{00000000-0005-0000-0000-000039000000}"/>
    <cellStyle name="20% - 强调文字颜色 3 3 2 5" xfId="82" xr:uid="{00000000-0005-0000-0000-00006F000000}"/>
    <cellStyle name="20% - 强调文字颜色 3 3 3" xfId="818" xr:uid="{00000000-0005-0000-0000-000062030000}"/>
    <cellStyle name="20% - 强调文字颜色 3 3 3 2" xfId="822" xr:uid="{00000000-0005-0000-0000-000066030000}"/>
    <cellStyle name="20% - 强调文字颜色 3 3 3 2 2" xfId="824" xr:uid="{00000000-0005-0000-0000-000068030000}"/>
    <cellStyle name="20% - 强调文字颜色 3 3 3 2 3" xfId="677" xr:uid="{00000000-0005-0000-0000-0000D5020000}"/>
    <cellStyle name="20% - 强调文字颜色 3 3 3 3" xfId="825" xr:uid="{00000000-0005-0000-0000-000069030000}"/>
    <cellStyle name="20% - 强调文字颜色 3 3 3 3 2" xfId="826" xr:uid="{00000000-0005-0000-0000-00006A030000}"/>
    <cellStyle name="20% - 强调文字颜色 3 3 3 4" xfId="827" xr:uid="{00000000-0005-0000-0000-00006B030000}"/>
    <cellStyle name="20% - 强调文字颜色 3 3 4" xfId="831" xr:uid="{00000000-0005-0000-0000-00006F030000}"/>
    <cellStyle name="20% - 强调文字颜色 3 3 4 2" xfId="834" xr:uid="{00000000-0005-0000-0000-000072030000}"/>
    <cellStyle name="20% - 强调文字颜色 3 3 4 3" xfId="836" xr:uid="{00000000-0005-0000-0000-000074030000}"/>
    <cellStyle name="20% - 强调文字颜色 3 3 5" xfId="839" xr:uid="{00000000-0005-0000-0000-000077030000}"/>
    <cellStyle name="20% - 强调文字颜色 3 3 5 2" xfId="444" xr:uid="{00000000-0005-0000-0000-0000EC010000}"/>
    <cellStyle name="20% - 强调文字颜色 3 3 6" xfId="842" xr:uid="{00000000-0005-0000-0000-00007A030000}"/>
    <cellStyle name="20% - 强调文字颜色 3 4" xfId="844" xr:uid="{00000000-0005-0000-0000-00007C030000}"/>
    <cellStyle name="20% - 强调文字颜色 3 4 2" xfId="847" xr:uid="{00000000-0005-0000-0000-00007F030000}"/>
    <cellStyle name="20% - 强调文字颜色 3 4 2 2" xfId="454" xr:uid="{00000000-0005-0000-0000-0000F6010000}"/>
    <cellStyle name="20% - 强调文字颜色 3 4 2 3" xfId="461" xr:uid="{00000000-0005-0000-0000-0000FD010000}"/>
    <cellStyle name="20% - 强调文字颜色 3 4 2 4" xfId="849" xr:uid="{00000000-0005-0000-0000-000081030000}"/>
    <cellStyle name="20% - 强调文字颜色 3 4 2 4 2" xfId="122" xr:uid="{00000000-0005-0000-0000-0000A6000000}"/>
    <cellStyle name="20% - 强调文字颜色 3 4 3" xfId="852" xr:uid="{00000000-0005-0000-0000-000084030000}"/>
    <cellStyle name="20% - 强调文字颜色 3 4 3 2" xfId="472" xr:uid="{00000000-0005-0000-0000-000008020000}"/>
    <cellStyle name="20% - 强调文字颜色 3 4 3 3" xfId="855" xr:uid="{00000000-0005-0000-0000-000087030000}"/>
    <cellStyle name="20% - 强调文字颜色 3 4 3 4" xfId="220" xr:uid="{00000000-0005-0000-0000-00000C010000}"/>
    <cellStyle name="20% - 强调文字颜色 3 4 3 4 2" xfId="858" xr:uid="{00000000-0005-0000-0000-00008A030000}"/>
    <cellStyle name="20% - 强调文字颜色 3 4 4" xfId="860" xr:uid="{00000000-0005-0000-0000-00008C030000}"/>
    <cellStyle name="20% - 强调文字颜色 3 4 4 2" xfId="529" xr:uid="{00000000-0005-0000-0000-000041020000}"/>
    <cellStyle name="20% - 强调文字颜色 3 4 4 3" xfId="864" xr:uid="{00000000-0005-0000-0000-000090030000}"/>
    <cellStyle name="20% - 强调文字颜色 3 4 5" xfId="867" xr:uid="{00000000-0005-0000-0000-000093030000}"/>
    <cellStyle name="20% - 强调文字颜色 3 4 5 2" xfId="869" xr:uid="{00000000-0005-0000-0000-000095030000}"/>
    <cellStyle name="20% - 强调文字颜色 3 4 5 3" xfId="750" xr:uid="{00000000-0005-0000-0000-00001E030000}"/>
    <cellStyle name="20% - 强调文字颜色 3 4 5 4" xfId="870" xr:uid="{00000000-0005-0000-0000-000096030000}"/>
    <cellStyle name="20% - 强调文字颜色 3 4 5 4 2" xfId="400" xr:uid="{00000000-0005-0000-0000-0000C0010000}"/>
    <cellStyle name="20% - 强调文字颜色 3 4 6" xfId="876" xr:uid="{00000000-0005-0000-0000-00009C030000}"/>
    <cellStyle name="20% - 强调文字颜色 3 4 6 2" xfId="878" xr:uid="{00000000-0005-0000-0000-00009E030000}"/>
    <cellStyle name="20% - 强调文字颜色 3 4 7" xfId="657" xr:uid="{00000000-0005-0000-0000-0000C1020000}"/>
    <cellStyle name="20% - 强调文字颜色 3 4 7 2" xfId="880" xr:uid="{00000000-0005-0000-0000-0000A0030000}"/>
    <cellStyle name="20% - 强调文字颜色 3 5" xfId="166" xr:uid="{00000000-0005-0000-0000-0000D6000000}"/>
    <cellStyle name="20% - 强调文字颜色 3 5 2" xfId="885" xr:uid="{00000000-0005-0000-0000-0000A5030000}"/>
    <cellStyle name="20% - 强调文字颜色 3 5 2 2" xfId="497" xr:uid="{00000000-0005-0000-0000-000021020000}"/>
    <cellStyle name="20% - 强调文字颜色 3 5 2 3" xfId="502" xr:uid="{00000000-0005-0000-0000-000026020000}"/>
    <cellStyle name="20% - 强调文字颜色 3 5 3" xfId="887" xr:uid="{00000000-0005-0000-0000-0000A7030000}"/>
    <cellStyle name="20% - 强调文字颜色 3 5 3 2" xfId="516" xr:uid="{00000000-0005-0000-0000-000034020000}"/>
    <cellStyle name="20% - 强调文字颜色 3 5 3 3" xfId="893" xr:uid="{00000000-0005-0000-0000-0000AD030000}"/>
    <cellStyle name="20% - 强调文字颜色 3 5 4" xfId="421" xr:uid="{00000000-0005-0000-0000-0000D5010000}"/>
    <cellStyle name="20% - 强调文字颜色 3 5 5" xfId="15" xr:uid="{00000000-0005-0000-0000-000014000000}"/>
    <cellStyle name="20% - 强调文字颜色 3 6" xfId="149" xr:uid="{00000000-0005-0000-0000-0000C5000000}"/>
    <cellStyle name="20% - 强调文字颜色 3 6 2" xfId="486" xr:uid="{00000000-0005-0000-0000-000016020000}"/>
    <cellStyle name="20% - 强调文字颜色 3 6 3" xfId="493" xr:uid="{00000000-0005-0000-0000-00001D020000}"/>
    <cellStyle name="20% - 强调文字颜色 3 6 4" xfId="500" xr:uid="{00000000-0005-0000-0000-000024020000}"/>
    <cellStyle name="20% - 强调文字颜色 3 6 4 2" xfId="505" xr:uid="{00000000-0005-0000-0000-000029020000}"/>
    <cellStyle name="20% - 强调文字颜色 4 2" xfId="658" xr:uid="{00000000-0005-0000-0000-0000C2020000}"/>
    <cellStyle name="20% - 强调文字颜色 4 2 10" xfId="895" xr:uid="{00000000-0005-0000-0000-0000AF030000}"/>
    <cellStyle name="20% - 强调文字颜色 4 2 11" xfId="896" xr:uid="{00000000-0005-0000-0000-0000B0030000}"/>
    <cellStyle name="20% - 强调文字颜色 4 2 2" xfId="881" xr:uid="{00000000-0005-0000-0000-0000A1030000}"/>
    <cellStyle name="20% - 强调文字颜色 4 2 2 2" xfId="830" xr:uid="{00000000-0005-0000-0000-00006E030000}"/>
    <cellStyle name="20% - 强调文字颜色 4 2 2 2 2" xfId="833" xr:uid="{00000000-0005-0000-0000-000071030000}"/>
    <cellStyle name="20% - 强调文字颜色 4 2 2 2 2 2" xfId="897" xr:uid="{00000000-0005-0000-0000-0000B1030000}"/>
    <cellStyle name="20% - 强调文字颜色 4 2 2 2 2 3" xfId="215" xr:uid="{00000000-0005-0000-0000-000007010000}"/>
    <cellStyle name="20% - 强调文字颜色 4 2 2 2 2 3 2" xfId="898" xr:uid="{00000000-0005-0000-0000-0000B2030000}"/>
    <cellStyle name="20% - 强调文字颜色 4 2 2 2 3" xfId="835" xr:uid="{00000000-0005-0000-0000-000073030000}"/>
    <cellStyle name="20% - 强调文字颜色 4 2 2 2 4" xfId="899" xr:uid="{00000000-0005-0000-0000-0000B3030000}"/>
    <cellStyle name="20% - 强调文字颜色 4 2 2 2 4 2" xfId="901" xr:uid="{00000000-0005-0000-0000-0000B5030000}"/>
    <cellStyle name="20% - 强调文字颜色 4 2 2 3" xfId="838" xr:uid="{00000000-0005-0000-0000-000076030000}"/>
    <cellStyle name="20% - 强调文字颜色 4 2 2 3 2" xfId="445" xr:uid="{00000000-0005-0000-0000-0000ED010000}"/>
    <cellStyle name="20% - 强调文字颜色 4 2 2 3 3" xfId="417" xr:uid="{00000000-0005-0000-0000-0000D1010000}"/>
    <cellStyle name="20% - 强调文字颜色 4 2 2 3 3 2" xfId="902" xr:uid="{00000000-0005-0000-0000-0000B6030000}"/>
    <cellStyle name="20% - 强调文字颜色 4 2 2 4" xfId="841" xr:uid="{00000000-0005-0000-0000-000079030000}"/>
    <cellStyle name="20% - 强调文字颜色 4 2 2 5" xfId="694" xr:uid="{00000000-0005-0000-0000-0000E6020000}"/>
    <cellStyle name="20% - 强调文字颜色 4 2 2 5 2" xfId="701" xr:uid="{00000000-0005-0000-0000-0000ED020000}"/>
    <cellStyle name="20% - 强调文字颜色 4 2 2 6" xfId="90" xr:uid="{00000000-0005-0000-0000-000079000000}"/>
    <cellStyle name="20% - 强调文字颜色 4 2 2 6 2" xfId="134" xr:uid="{00000000-0005-0000-0000-0000B4000000}"/>
    <cellStyle name="20% - 强调文字颜色 4 2 3" xfId="903" xr:uid="{00000000-0005-0000-0000-0000B7030000}"/>
    <cellStyle name="20% - 强调文字颜色 4 2 3 2" xfId="859" xr:uid="{00000000-0005-0000-0000-00008B030000}"/>
    <cellStyle name="20% - 强调文字颜色 4 2 3 2 2" xfId="528" xr:uid="{00000000-0005-0000-0000-000040020000}"/>
    <cellStyle name="20% - 强调文字颜色 4 2 3 2 2 2" xfId="531" xr:uid="{00000000-0005-0000-0000-000043020000}"/>
    <cellStyle name="20% - 强调文字颜色 4 2 3 2 2 3" xfId="906" xr:uid="{00000000-0005-0000-0000-0000BA030000}"/>
    <cellStyle name="20% - 强调文字颜色 4 2 3 2 2 3 2" xfId="128" xr:uid="{00000000-0005-0000-0000-0000AE000000}"/>
    <cellStyle name="20% - 强调文字颜色 4 2 3 2 3" xfId="863" xr:uid="{00000000-0005-0000-0000-00008F030000}"/>
    <cellStyle name="20% - 强调文字颜色 4 2 3 2 4" xfId="40" xr:uid="{00000000-0005-0000-0000-000032000000}"/>
    <cellStyle name="20% - 强调文字颜色 4 2 3 2 4 2" xfId="908" xr:uid="{00000000-0005-0000-0000-0000BC030000}"/>
    <cellStyle name="20% - 强调文字颜色 4 2 3 3" xfId="866" xr:uid="{00000000-0005-0000-0000-000092030000}"/>
    <cellStyle name="20% - 强调文字颜色 4 2 3 3 2" xfId="868" xr:uid="{00000000-0005-0000-0000-000094030000}"/>
    <cellStyle name="20% - 强调文字颜色 4 2 3 3 2 2" xfId="332" xr:uid="{00000000-0005-0000-0000-00007C010000}"/>
    <cellStyle name="20% - 强调文字颜色 4 2 3 3 3" xfId="749" xr:uid="{00000000-0005-0000-0000-00001D030000}"/>
    <cellStyle name="20% - 强调文字颜色 4 2 3 4" xfId="875" xr:uid="{00000000-0005-0000-0000-00009B030000}"/>
    <cellStyle name="20% - 强调文字颜色 4 2 3 4 2" xfId="877" xr:uid="{00000000-0005-0000-0000-00009D030000}"/>
    <cellStyle name="20% - 强调文字颜色 4 2 3 5" xfId="656" xr:uid="{00000000-0005-0000-0000-0000C0020000}"/>
    <cellStyle name="20% - 强调文字颜色 4 2 3 5 2" xfId="879" xr:uid="{00000000-0005-0000-0000-00009F030000}"/>
    <cellStyle name="20% - 强调文字颜色 4 2 3 6" xfId="729" xr:uid="{00000000-0005-0000-0000-000009030000}"/>
    <cellStyle name="20% - 强调文字颜色 4 2 3 6 2" xfId="910" xr:uid="{00000000-0005-0000-0000-0000BE030000}"/>
    <cellStyle name="20% - 强调文字颜色 4 2 4" xfId="911" xr:uid="{00000000-0005-0000-0000-0000BF030000}"/>
    <cellStyle name="20% - 强调文字颜色 4 2 4 2" xfId="422" xr:uid="{00000000-0005-0000-0000-0000D6010000}"/>
    <cellStyle name="20% - 强调文字颜色 4 2 4 2 2" xfId="913" xr:uid="{00000000-0005-0000-0000-0000C1030000}"/>
    <cellStyle name="20% - 强调文字颜色 4 2 4 2 3" xfId="918" xr:uid="{00000000-0005-0000-0000-0000C6030000}"/>
    <cellStyle name="20% - 强调文字颜色 4 2 4 2 3 2" xfId="920" xr:uid="{00000000-0005-0000-0000-0000C8030000}"/>
    <cellStyle name="20% - 强调文字颜色 4 2 4 3" xfId="14" xr:uid="{00000000-0005-0000-0000-000013000000}"/>
    <cellStyle name="20% - 强调文字颜色 4 2 4 4" xfId="921" xr:uid="{00000000-0005-0000-0000-0000C9030000}"/>
    <cellStyle name="20% - 强调文字颜色 4 2 4 4 2" xfId="905" xr:uid="{00000000-0005-0000-0000-0000B9030000}"/>
    <cellStyle name="20% - 强调文字颜色 4 2 5" xfId="923" xr:uid="{00000000-0005-0000-0000-0000CB030000}"/>
    <cellStyle name="20% - 强调文字颜色 4 2 5 2" xfId="499" xr:uid="{00000000-0005-0000-0000-000023020000}"/>
    <cellStyle name="20% - 强调文字颜色 4 2 5 3" xfId="925" xr:uid="{00000000-0005-0000-0000-0000CD030000}"/>
    <cellStyle name="20% - 强调文字颜色 4 2 5 4" xfId="927" xr:uid="{00000000-0005-0000-0000-0000CF030000}"/>
    <cellStyle name="20% - 强调文字颜色 4 2 5 4 2" xfId="343" xr:uid="{00000000-0005-0000-0000-000087010000}"/>
    <cellStyle name="20% - 强调文字颜色 4 2 6" xfId="929" xr:uid="{00000000-0005-0000-0000-0000D1030000}"/>
    <cellStyle name="20% - 强调文字颜色 4 2 6 2" xfId="890" xr:uid="{00000000-0005-0000-0000-0000AA030000}"/>
    <cellStyle name="20% - 强调文字颜色 4 2 6 3" xfId="34" xr:uid="{00000000-0005-0000-0000-00002C000000}"/>
    <cellStyle name="20% - 强调文字颜色 4 2 6 4" xfId="712" xr:uid="{00000000-0005-0000-0000-0000F8020000}"/>
    <cellStyle name="20% - 强调文字颜色 4 2 6 4 2" xfId="643" xr:uid="{00000000-0005-0000-0000-0000B3020000}"/>
    <cellStyle name="20% - 强调文字颜色 4 2 7" xfId="200" xr:uid="{00000000-0005-0000-0000-0000F8000000}"/>
    <cellStyle name="20% - 强调文字颜色 4 2 7 2" xfId="915" xr:uid="{00000000-0005-0000-0000-0000C3030000}"/>
    <cellStyle name="20% - 强调文字颜色 4 2 7 3" xfId="930" xr:uid="{00000000-0005-0000-0000-0000D2030000}"/>
    <cellStyle name="20% - 强调文字颜色 4 2 8" xfId="763" xr:uid="{00000000-0005-0000-0000-00002B030000}"/>
    <cellStyle name="20% - 强调文字颜色 4 2 8 2" xfId="109" xr:uid="{00000000-0005-0000-0000-000095000000}"/>
    <cellStyle name="20% - 强调文字颜色 4 2 8 3" xfId="118" xr:uid="{00000000-0005-0000-0000-0000A1000000}"/>
    <cellStyle name="20% - 强调文字颜色 4 2 8 4" xfId="932" xr:uid="{00000000-0005-0000-0000-0000D4030000}"/>
    <cellStyle name="20% - 强调文字颜色 4 2 8 4 2" xfId="933" xr:uid="{00000000-0005-0000-0000-0000D5030000}"/>
    <cellStyle name="20% - 强调文字颜色 4 2 9" xfId="935" xr:uid="{00000000-0005-0000-0000-0000D7030000}"/>
    <cellStyle name="20% - 强调文字颜色 4 2 9 2" xfId="938" xr:uid="{00000000-0005-0000-0000-0000DA030000}"/>
    <cellStyle name="20% - 强调文字颜色 4 3" xfId="939" xr:uid="{00000000-0005-0000-0000-0000DB030000}"/>
    <cellStyle name="20% - 强调文字颜色 4 3 2" xfId="944" xr:uid="{00000000-0005-0000-0000-0000E0030000}"/>
    <cellStyle name="20% - 强调文字颜色 4 3 2 2" xfId="945" xr:uid="{00000000-0005-0000-0000-0000E1030000}"/>
    <cellStyle name="20% - 强调文字颜色 4 3 2 2 2" xfId="947" xr:uid="{00000000-0005-0000-0000-0000E3030000}"/>
    <cellStyle name="20% - 强调文字颜色 4 3 2 2 3" xfId="950" xr:uid="{00000000-0005-0000-0000-0000E6030000}"/>
    <cellStyle name="20% - 强调文字颜色 4 3 2 3" xfId="953" xr:uid="{00000000-0005-0000-0000-0000E9030000}"/>
    <cellStyle name="20% - 强调文字颜色 4 3 2 3 2" xfId="955" xr:uid="{00000000-0005-0000-0000-0000EB030000}"/>
    <cellStyle name="20% - 强调文字颜色 4 3 2 3 3" xfId="959" xr:uid="{00000000-0005-0000-0000-0000EF030000}"/>
    <cellStyle name="20% - 强调文字颜色 4 3 2 4" xfId="961" xr:uid="{00000000-0005-0000-0000-0000F1030000}"/>
    <cellStyle name="20% - 强调文字颜色 4 3 2 4 2" xfId="963" xr:uid="{00000000-0005-0000-0000-0000F3030000}"/>
    <cellStyle name="20% - 强调文字颜色 4 3 2 5" xfId="966" xr:uid="{00000000-0005-0000-0000-0000F6030000}"/>
    <cellStyle name="20% - 强调文字颜色 4 3 3" xfId="968" xr:uid="{00000000-0005-0000-0000-0000F8030000}"/>
    <cellStyle name="20% - 强调文字颜色 4 3 3 2" xfId="969" xr:uid="{00000000-0005-0000-0000-0000F9030000}"/>
    <cellStyle name="20% - 强调文字颜色 4 3 3 2 2" xfId="971" xr:uid="{00000000-0005-0000-0000-0000FB030000}"/>
    <cellStyle name="20% - 强调文字颜色 4 3 3 2 3" xfId="974" xr:uid="{00000000-0005-0000-0000-0000FE030000}"/>
    <cellStyle name="20% - 强调文字颜色 4 3 3 3" xfId="977" xr:uid="{00000000-0005-0000-0000-000001040000}"/>
    <cellStyle name="20% - 强调文字颜色 4 3 3 3 2" xfId="979" xr:uid="{00000000-0005-0000-0000-000003040000}"/>
    <cellStyle name="20% - 强调文字颜色 4 3 3 4" xfId="983" xr:uid="{00000000-0005-0000-0000-000007040000}"/>
    <cellStyle name="20% - 强调文字颜色 4 3 4" xfId="946" xr:uid="{00000000-0005-0000-0000-0000E2030000}"/>
    <cellStyle name="20% - 强调文字颜色 4 3 4 2" xfId="948" xr:uid="{00000000-0005-0000-0000-0000E4030000}"/>
    <cellStyle name="20% - 强调文字颜色 4 3 4 3" xfId="951" xr:uid="{00000000-0005-0000-0000-0000E7030000}"/>
    <cellStyle name="20% - 强调文字颜色 4 3 5" xfId="954" xr:uid="{00000000-0005-0000-0000-0000EA030000}"/>
    <cellStyle name="20% - 强调文字颜色 4 3 5 2" xfId="956" xr:uid="{00000000-0005-0000-0000-0000EC030000}"/>
    <cellStyle name="20% - 强调文字颜色 4 3 6" xfId="962" xr:uid="{00000000-0005-0000-0000-0000F2030000}"/>
    <cellStyle name="20% - 强调文字颜色 4 4" xfId="986" xr:uid="{00000000-0005-0000-0000-00000A040000}"/>
    <cellStyle name="20% - 强调文字颜色 4 4 2" xfId="988" xr:uid="{00000000-0005-0000-0000-00000C040000}"/>
    <cellStyle name="20% - 强调文字颜色 4 4 2 2" xfId="991" xr:uid="{00000000-0005-0000-0000-00000F040000}"/>
    <cellStyle name="20% - 强调文字颜色 4 4 2 3" xfId="994" xr:uid="{00000000-0005-0000-0000-000012040000}"/>
    <cellStyle name="20% - 强调文字颜色 4 4 2 4" xfId="996" xr:uid="{00000000-0005-0000-0000-000014040000}"/>
    <cellStyle name="20% - 强调文字颜色 4 4 2 4 2" xfId="999" xr:uid="{00000000-0005-0000-0000-000017040000}"/>
    <cellStyle name="20% - 强调文字颜色 4 4 3" xfId="1002" xr:uid="{00000000-0005-0000-0000-00001A040000}"/>
    <cellStyle name="20% - 强调文字颜色 4 4 3 2" xfId="1003" xr:uid="{00000000-0005-0000-0000-00001B040000}"/>
    <cellStyle name="20% - 强调文字颜色 4 4 3 3" xfId="1005" xr:uid="{00000000-0005-0000-0000-00001D040000}"/>
    <cellStyle name="20% - 强调文字颜色 4 4 3 4" xfId="1007" xr:uid="{00000000-0005-0000-0000-00001F040000}"/>
    <cellStyle name="20% - 强调文字颜色 4 4 3 4 2" xfId="1011" xr:uid="{00000000-0005-0000-0000-000023040000}"/>
    <cellStyle name="20% - 强调文字颜色 4 4 4" xfId="970" xr:uid="{00000000-0005-0000-0000-0000FA030000}"/>
    <cellStyle name="20% - 强调文字颜色 4 4 4 2" xfId="972" xr:uid="{00000000-0005-0000-0000-0000FC030000}"/>
    <cellStyle name="20% - 强调文字颜色 4 4 4 3" xfId="975" xr:uid="{00000000-0005-0000-0000-0000FF030000}"/>
    <cellStyle name="20% - 强调文字颜色 4 4 5" xfId="978" xr:uid="{00000000-0005-0000-0000-000002040000}"/>
    <cellStyle name="20% - 强调文字颜色 4 4 5 2" xfId="980" xr:uid="{00000000-0005-0000-0000-000004040000}"/>
    <cellStyle name="20% - 强调文字颜色 4 4 5 3" xfId="1015" xr:uid="{00000000-0005-0000-0000-000027040000}"/>
    <cellStyle name="20% - 强调文字颜色 4 4 5 4" xfId="1016" xr:uid="{00000000-0005-0000-0000-000028040000}"/>
    <cellStyle name="20% - 强调文字颜色 4 4 5 4 2" xfId="1018" xr:uid="{00000000-0005-0000-0000-00002A040000}"/>
    <cellStyle name="20% - 强调文字颜色 4 4 6" xfId="984" xr:uid="{00000000-0005-0000-0000-000008040000}"/>
    <cellStyle name="20% - 强调文字颜色 4 4 6 2" xfId="1020" xr:uid="{00000000-0005-0000-0000-00002C040000}"/>
    <cellStyle name="20% - 强调文字颜色 4 4 7" xfId="1022" xr:uid="{00000000-0005-0000-0000-00002E040000}"/>
    <cellStyle name="20% - 强调文字颜色 4 4 7 2" xfId="1024" xr:uid="{00000000-0005-0000-0000-000030040000}"/>
    <cellStyle name="20% - 强调文字颜色 4 5" xfId="1025" xr:uid="{00000000-0005-0000-0000-000031040000}"/>
    <cellStyle name="20% - 强调文字颜色 4 5 2" xfId="1028" xr:uid="{00000000-0005-0000-0000-000034040000}"/>
    <cellStyle name="20% - 强调文字颜色 4 5 2 2" xfId="1030" xr:uid="{00000000-0005-0000-0000-000036040000}"/>
    <cellStyle name="20% - 强调文字颜色 4 5 2 3" xfId="79" xr:uid="{00000000-0005-0000-0000-00006C000000}"/>
    <cellStyle name="20% - 强调文字颜色 4 5 3" xfId="1032" xr:uid="{00000000-0005-0000-0000-000038040000}"/>
    <cellStyle name="20% - 强调文字颜色 4 5 3 2" xfId="1033" xr:uid="{00000000-0005-0000-0000-000039040000}"/>
    <cellStyle name="20% - 强调文字颜色 4 5 3 3" xfId="1037" xr:uid="{00000000-0005-0000-0000-00003D040000}"/>
    <cellStyle name="20% - 强调文字颜色 4 5 4" xfId="949" xr:uid="{00000000-0005-0000-0000-0000E5030000}"/>
    <cellStyle name="20% - 强调文字颜色 4 5 5" xfId="952" xr:uid="{00000000-0005-0000-0000-0000E8030000}"/>
    <cellStyle name="20% - 强调文字颜色 4 6" xfId="1040" xr:uid="{00000000-0005-0000-0000-000040040000}"/>
    <cellStyle name="20% - 强调文字颜色 4 6 2" xfId="1042" xr:uid="{00000000-0005-0000-0000-000042040000}"/>
    <cellStyle name="20% - 强调文字颜色 4 6 3" xfId="1044" xr:uid="{00000000-0005-0000-0000-000044040000}"/>
    <cellStyle name="20% - 强调文字颜色 4 6 4" xfId="957" xr:uid="{00000000-0005-0000-0000-0000ED030000}"/>
    <cellStyle name="20% - 强调文字颜色 4 6 4 2" xfId="1047" xr:uid="{00000000-0005-0000-0000-000047040000}"/>
    <cellStyle name="20% - 强调文字颜色 5 2" xfId="1048" xr:uid="{00000000-0005-0000-0000-000048040000}"/>
    <cellStyle name="20% - 强调文字颜色 5 2 10" xfId="1052" xr:uid="{00000000-0005-0000-0000-00004C040000}"/>
    <cellStyle name="20% - 强调文字颜色 5 2 2" xfId="1053" xr:uid="{00000000-0005-0000-0000-00004D040000}"/>
    <cellStyle name="20% - 强调文字颜色 5 2 2 2" xfId="1057" xr:uid="{00000000-0005-0000-0000-000051040000}"/>
    <cellStyle name="20% - 强调文字颜色 5 2 2 2 2" xfId="1060" xr:uid="{00000000-0005-0000-0000-000054040000}"/>
    <cellStyle name="20% - 强调文字颜色 5 2 2 2 2 2" xfId="1062" xr:uid="{00000000-0005-0000-0000-000056040000}"/>
    <cellStyle name="20% - 强调文字颜色 5 2 2 2 2 3" xfId="1064" xr:uid="{00000000-0005-0000-0000-000058040000}"/>
    <cellStyle name="20% - 强调文字颜色 5 2 2 2 2 3 2" xfId="1066" xr:uid="{00000000-0005-0000-0000-00005A040000}"/>
    <cellStyle name="20% - 强调文字颜色 5 2 2 2 3" xfId="268" xr:uid="{00000000-0005-0000-0000-00003C010000}"/>
    <cellStyle name="20% - 强调文字颜色 5 2 2 2 4" xfId="1067" xr:uid="{00000000-0005-0000-0000-00005B040000}"/>
    <cellStyle name="20% - 强调文字颜色 5 2 2 2 4 2" xfId="1068" xr:uid="{00000000-0005-0000-0000-00005C040000}"/>
    <cellStyle name="20% - 强调文字颜色 5 2 2 3" xfId="1069" xr:uid="{00000000-0005-0000-0000-00005D040000}"/>
    <cellStyle name="20% - 强调文字颜色 5 2 2 3 2" xfId="1072" xr:uid="{00000000-0005-0000-0000-000060040000}"/>
    <cellStyle name="20% - 强调文字颜色 5 2 2 3 3" xfId="1075" xr:uid="{00000000-0005-0000-0000-000063040000}"/>
    <cellStyle name="20% - 强调文字颜色 5 2 2 3 3 2" xfId="1077" xr:uid="{00000000-0005-0000-0000-000065040000}"/>
    <cellStyle name="20% - 强调文字颜色 5 2 2 4" xfId="1082" xr:uid="{00000000-0005-0000-0000-00006A040000}"/>
    <cellStyle name="20% - 强调文字颜色 5 2 2 5" xfId="1085" xr:uid="{00000000-0005-0000-0000-00006D040000}"/>
    <cellStyle name="20% - 强调文字颜色 5 2 2 5 2" xfId="1086" xr:uid="{00000000-0005-0000-0000-00006E040000}"/>
    <cellStyle name="20% - 强调文字颜色 5 2 2 6" xfId="1088" xr:uid="{00000000-0005-0000-0000-000070040000}"/>
    <cellStyle name="20% - 强调文字颜色 5 2 2 6 2" xfId="1089" xr:uid="{00000000-0005-0000-0000-000071040000}"/>
    <cellStyle name="20% - 强调文字颜色 5 2 3" xfId="1091" xr:uid="{00000000-0005-0000-0000-000073040000}"/>
    <cellStyle name="20% - 强调文字颜色 5 2 3 2" xfId="1094" xr:uid="{00000000-0005-0000-0000-000076040000}"/>
    <cellStyle name="20% - 强调文字颜色 5 2 3 2 2" xfId="1096" xr:uid="{00000000-0005-0000-0000-000078040000}"/>
    <cellStyle name="20% - 强调文字颜色 5 2 3 2 2 2" xfId="1098" xr:uid="{00000000-0005-0000-0000-00007A040000}"/>
    <cellStyle name="20% - 强调文字颜色 5 2 3 2 2 3" xfId="1099" xr:uid="{00000000-0005-0000-0000-00007B040000}"/>
    <cellStyle name="20% - 强调文字颜色 5 2 3 2 2 3 2" xfId="1101" xr:uid="{00000000-0005-0000-0000-00007D040000}"/>
    <cellStyle name="20% - 强调文字颜色 5 2 3 2 3" xfId="279" xr:uid="{00000000-0005-0000-0000-000047010000}"/>
    <cellStyle name="20% - 强调文字颜色 5 2 3 2 4" xfId="1102" xr:uid="{00000000-0005-0000-0000-00007E040000}"/>
    <cellStyle name="20% - 强调文字颜色 5 2 3 2 4 2" xfId="1104" xr:uid="{00000000-0005-0000-0000-000080040000}"/>
    <cellStyle name="20% - 强调文字颜色 5 2 3 3" xfId="1105" xr:uid="{00000000-0005-0000-0000-000081040000}"/>
    <cellStyle name="20% - 强调文字颜色 5 2 3 3 2" xfId="1108" xr:uid="{00000000-0005-0000-0000-000084040000}"/>
    <cellStyle name="20% - 强调文字颜色 5 2 3 3 2 2" xfId="1110" xr:uid="{00000000-0005-0000-0000-000086040000}"/>
    <cellStyle name="20% - 强调文字颜色 5 2 3 3 3" xfId="1111" xr:uid="{00000000-0005-0000-0000-000087040000}"/>
    <cellStyle name="20% - 强调文字颜色 5 2 3 4" xfId="1112" xr:uid="{00000000-0005-0000-0000-000088040000}"/>
    <cellStyle name="20% - 强调文字颜色 5 2 3 4 2" xfId="1116" xr:uid="{00000000-0005-0000-0000-00008C040000}"/>
    <cellStyle name="20% - 强调文字颜色 5 2 3 5" xfId="1118" xr:uid="{00000000-0005-0000-0000-00008E040000}"/>
    <cellStyle name="20% - 强调文字颜色 5 2 3 5 2" xfId="1119" xr:uid="{00000000-0005-0000-0000-00008F040000}"/>
    <cellStyle name="20% - 强调文字颜色 5 2 3 6" xfId="1120" xr:uid="{00000000-0005-0000-0000-000090040000}"/>
    <cellStyle name="20% - 强调文字颜色 5 2 3 6 2" xfId="1121" xr:uid="{00000000-0005-0000-0000-000091040000}"/>
    <cellStyle name="20% - 强调文字颜色 5 2 4" xfId="1122" xr:uid="{00000000-0005-0000-0000-000092040000}"/>
    <cellStyle name="20% - 强调文字颜色 5 2 4 2" xfId="1125" xr:uid="{00000000-0005-0000-0000-000095040000}"/>
    <cellStyle name="20% - 强调文字颜色 5 2 4 2 2" xfId="1127" xr:uid="{00000000-0005-0000-0000-000097040000}"/>
    <cellStyle name="20% - 强调文字颜色 5 2 4 2 3" xfId="1128" xr:uid="{00000000-0005-0000-0000-000098040000}"/>
    <cellStyle name="20% - 强调文字颜色 5 2 4 2 3 2" xfId="1129" xr:uid="{00000000-0005-0000-0000-000099040000}"/>
    <cellStyle name="20% - 强调文字颜色 5 2 4 3" xfId="1131" xr:uid="{00000000-0005-0000-0000-00009B040000}"/>
    <cellStyle name="20% - 强调文字颜色 5 2 4 4" xfId="1133" xr:uid="{00000000-0005-0000-0000-00009D040000}"/>
    <cellStyle name="20% - 强调文字颜色 5 2 4 4 2" xfId="1134" xr:uid="{00000000-0005-0000-0000-00009E040000}"/>
    <cellStyle name="20% - 强调文字颜色 5 2 5" xfId="1135" xr:uid="{00000000-0005-0000-0000-00009F040000}"/>
    <cellStyle name="20% - 强调文字颜色 5 2 5 2" xfId="1136" xr:uid="{00000000-0005-0000-0000-0000A0040000}"/>
    <cellStyle name="20% - 强调文字颜色 5 2 5 3" xfId="1138" xr:uid="{00000000-0005-0000-0000-0000A2040000}"/>
    <cellStyle name="20% - 强调文字颜色 5 2 5 4" xfId="1140" xr:uid="{00000000-0005-0000-0000-0000A4040000}"/>
    <cellStyle name="20% - 强调文字颜色 5 2 5 4 2" xfId="1141" xr:uid="{00000000-0005-0000-0000-0000A5040000}"/>
    <cellStyle name="20% - 强调文字颜色 5 2 6" xfId="1142" xr:uid="{00000000-0005-0000-0000-0000A6040000}"/>
    <cellStyle name="20% - 强调文字颜色 5 2 6 2" xfId="1144" xr:uid="{00000000-0005-0000-0000-0000A8040000}"/>
    <cellStyle name="20% - 强调文字颜色 5 2 6 3" xfId="1148" xr:uid="{00000000-0005-0000-0000-0000AC040000}"/>
    <cellStyle name="20% - 强调文字颜色 5 2 6 4" xfId="1150" xr:uid="{00000000-0005-0000-0000-0000AE040000}"/>
    <cellStyle name="20% - 强调文字颜色 5 2 6 4 2" xfId="1153" xr:uid="{00000000-0005-0000-0000-0000B1040000}"/>
    <cellStyle name="20% - 强调文字颜色 5 2 7" xfId="1157" xr:uid="{00000000-0005-0000-0000-0000B5040000}"/>
    <cellStyle name="20% - 强调文字颜色 5 2 7 2" xfId="1160" xr:uid="{00000000-0005-0000-0000-0000B8040000}"/>
    <cellStyle name="20% - 强调文字颜色 5 2 7 3" xfId="1165" xr:uid="{00000000-0005-0000-0000-0000BD040000}"/>
    <cellStyle name="20% - 强调文字颜色 5 2 7 4" xfId="1169" xr:uid="{00000000-0005-0000-0000-0000C1040000}"/>
    <cellStyle name="20% - 强调文字颜色 5 2 7 4 2" xfId="1173" xr:uid="{00000000-0005-0000-0000-0000C5040000}"/>
    <cellStyle name="20% - 强调文字颜色 5 2 8" xfId="791" xr:uid="{00000000-0005-0000-0000-000047030000}"/>
    <cellStyle name="20% - 强调文字颜色 5 2 8 2" xfId="1177" xr:uid="{00000000-0005-0000-0000-0000C9040000}"/>
    <cellStyle name="20% - 强调文字颜色 5 2 9" xfId="1179" xr:uid="{00000000-0005-0000-0000-0000CB040000}"/>
    <cellStyle name="20% - 强调文字颜色 5 3" xfId="1183" xr:uid="{00000000-0005-0000-0000-0000CF040000}"/>
    <cellStyle name="20% - 强调文字颜色 5 3 2" xfId="1186" xr:uid="{00000000-0005-0000-0000-0000D2040000}"/>
    <cellStyle name="20% - 强调文字颜色 5 3 2 2" xfId="1188" xr:uid="{00000000-0005-0000-0000-0000D4040000}"/>
    <cellStyle name="20% - 强调文字颜色 5 3 2 2 2" xfId="1189" xr:uid="{00000000-0005-0000-0000-0000D5040000}"/>
    <cellStyle name="20% - 强调文字颜色 5 3 2 2 3" xfId="1191" xr:uid="{00000000-0005-0000-0000-0000D7040000}"/>
    <cellStyle name="20% - 强调文字颜色 5 3 2 3" xfId="1193" xr:uid="{00000000-0005-0000-0000-0000D9040000}"/>
    <cellStyle name="20% - 强调文字颜色 5 3 2 3 2" xfId="1195" xr:uid="{00000000-0005-0000-0000-0000DB040000}"/>
    <cellStyle name="20% - 强调文字颜色 5 3 2 4" xfId="1197" xr:uid="{00000000-0005-0000-0000-0000DD040000}"/>
    <cellStyle name="20% - 强调文字颜色 5 3 3" xfId="1200" xr:uid="{00000000-0005-0000-0000-0000E0040000}"/>
    <cellStyle name="20% - 强调文字颜色 5 3 3 2" xfId="1201" xr:uid="{00000000-0005-0000-0000-0000E1040000}"/>
    <cellStyle name="20% - 强调文字颜色 5 3 3 3" xfId="1203" xr:uid="{00000000-0005-0000-0000-0000E3040000}"/>
    <cellStyle name="20% - 强调文字颜色 5 3 4" xfId="992" xr:uid="{00000000-0005-0000-0000-000010040000}"/>
    <cellStyle name="20% - 强调文字颜色 5 3 4 2" xfId="1206" xr:uid="{00000000-0005-0000-0000-0000E6040000}"/>
    <cellStyle name="20% - 强调文字颜色 5 3 5" xfId="995" xr:uid="{00000000-0005-0000-0000-000013040000}"/>
    <cellStyle name="20% - 强调文字颜色 5 4" xfId="1207" xr:uid="{00000000-0005-0000-0000-0000E7040000}"/>
    <cellStyle name="20% - 强调文字颜色 5 4 2" xfId="1209" xr:uid="{00000000-0005-0000-0000-0000E9040000}"/>
    <cellStyle name="20% - 强调文字颜色 5 4 2 2" xfId="1211" xr:uid="{00000000-0005-0000-0000-0000EB040000}"/>
    <cellStyle name="20% - 强调文字颜色 5 4 2 3" xfId="1214" xr:uid="{00000000-0005-0000-0000-0000EE040000}"/>
    <cellStyle name="20% - 强调文字颜色 5 4 2 4" xfId="1217" xr:uid="{00000000-0005-0000-0000-0000F1040000}"/>
    <cellStyle name="20% - 强调文字颜色 5 4 2 4 2" xfId="1219" xr:uid="{00000000-0005-0000-0000-0000F3040000}"/>
    <cellStyle name="20% - 强调文字颜色 5 4 3" xfId="1221" xr:uid="{00000000-0005-0000-0000-0000F5040000}"/>
    <cellStyle name="20% - 强调文字颜色 5 4 3 2" xfId="1223" xr:uid="{00000000-0005-0000-0000-0000F7040000}"/>
    <cellStyle name="20% - 强调文字颜色 5 4 3 3" xfId="1224" xr:uid="{00000000-0005-0000-0000-0000F8040000}"/>
    <cellStyle name="20% - 强调文字颜色 5 4 3 4" xfId="1226" xr:uid="{00000000-0005-0000-0000-0000FA040000}"/>
    <cellStyle name="20% - 强调文字颜色 5 4 3 4 2" xfId="1228" xr:uid="{00000000-0005-0000-0000-0000FC040000}"/>
    <cellStyle name="20% - 强调文字颜色 5 4 4" xfId="1004" xr:uid="{00000000-0005-0000-0000-00001C040000}"/>
    <cellStyle name="20% - 强调文字颜色 5 4 4 2" xfId="1229" xr:uid="{00000000-0005-0000-0000-0000FD040000}"/>
    <cellStyle name="20% - 强调文字颜色 5 4 4 3" xfId="1230" xr:uid="{00000000-0005-0000-0000-0000FE040000}"/>
    <cellStyle name="20% - 强调文字颜色 5 4 5" xfId="1006" xr:uid="{00000000-0005-0000-0000-00001E040000}"/>
    <cellStyle name="20% - 强调文字颜色 5 4 5 2" xfId="1232" xr:uid="{00000000-0005-0000-0000-000000050000}"/>
    <cellStyle name="20% - 强调文字颜色 5 4 5 3" xfId="1234" xr:uid="{00000000-0005-0000-0000-000002050000}"/>
    <cellStyle name="20% - 强调文字颜色 5 4 5 4" xfId="1235" xr:uid="{00000000-0005-0000-0000-000003050000}"/>
    <cellStyle name="20% - 强调文字颜色 5 4 5 4 2" xfId="1236" xr:uid="{00000000-0005-0000-0000-000004050000}"/>
    <cellStyle name="20% - 强调文字颜色 5 4 6" xfId="1008" xr:uid="{00000000-0005-0000-0000-000020040000}"/>
    <cellStyle name="20% - 强调文字颜色 5 4 6 2" xfId="1012" xr:uid="{00000000-0005-0000-0000-000024040000}"/>
    <cellStyle name="20% - 强调文字颜色 5 4 7" xfId="1237" xr:uid="{00000000-0005-0000-0000-000005050000}"/>
    <cellStyle name="20% - 强调文字颜色 5 4 7 2" xfId="1239" xr:uid="{00000000-0005-0000-0000-000007050000}"/>
    <cellStyle name="20% - 强调文字颜色 5 5" xfId="1241" xr:uid="{00000000-0005-0000-0000-000009050000}"/>
    <cellStyle name="20% - 强调文字颜色 5 5 2" xfId="1243" xr:uid="{00000000-0005-0000-0000-00000B050000}"/>
    <cellStyle name="20% - 强调文字颜色 5 5 2 2" xfId="1245" xr:uid="{00000000-0005-0000-0000-00000D050000}"/>
    <cellStyle name="20% - 强调文字颜色 5 5 2 3" xfId="1246" xr:uid="{00000000-0005-0000-0000-00000E050000}"/>
    <cellStyle name="20% - 强调文字颜色 5 5 3" xfId="1248" xr:uid="{00000000-0005-0000-0000-000010050000}"/>
    <cellStyle name="20% - 强调文字颜色 5 5 3 2" xfId="1249" xr:uid="{00000000-0005-0000-0000-000011050000}"/>
    <cellStyle name="20% - 强调文字颜色 5 5 3 3" xfId="1250" xr:uid="{00000000-0005-0000-0000-000012050000}"/>
    <cellStyle name="20% - 强调文字颜色 5 5 4" xfId="973" xr:uid="{00000000-0005-0000-0000-0000FD030000}"/>
    <cellStyle name="20% - 强调文字颜色 5 5 5" xfId="976" xr:uid="{00000000-0005-0000-0000-000000040000}"/>
    <cellStyle name="20% - 强调文字颜色 5 6" xfId="1252" xr:uid="{00000000-0005-0000-0000-000014050000}"/>
    <cellStyle name="20% - 强调文字颜色 5 6 2" xfId="1254" xr:uid="{00000000-0005-0000-0000-000016050000}"/>
    <cellStyle name="20% - 强调文字颜色 5 6 3" xfId="1255" xr:uid="{00000000-0005-0000-0000-000017050000}"/>
    <cellStyle name="20% - 强调文字颜色 5 6 4" xfId="981" xr:uid="{00000000-0005-0000-0000-000005040000}"/>
    <cellStyle name="20% - 强调文字颜色 5 6 4 2" xfId="1258" xr:uid="{00000000-0005-0000-0000-00001A050000}"/>
    <cellStyle name="20% - 强调文字颜色 6 2" xfId="1259" xr:uid="{00000000-0005-0000-0000-00001B050000}"/>
    <cellStyle name="20% - 强调文字颜色 6 2 10" xfId="1262" xr:uid="{00000000-0005-0000-0000-00001E050000}"/>
    <cellStyle name="20% - 强调文字颜色 6 2 11" xfId="1264" xr:uid="{00000000-0005-0000-0000-000020050000}"/>
    <cellStyle name="20% - 强调文字颜色 6 2 2" xfId="1266" xr:uid="{00000000-0005-0000-0000-000022050000}"/>
    <cellStyle name="20% - 强调文字颜色 6 2 2 2" xfId="1267" xr:uid="{00000000-0005-0000-0000-000023050000}"/>
    <cellStyle name="20% - 强调文字颜色 6 2 2 2 2" xfId="1268" xr:uid="{00000000-0005-0000-0000-000024050000}"/>
    <cellStyle name="20% - 强调文字颜色 6 2 2 2 2 2" xfId="1270" xr:uid="{00000000-0005-0000-0000-000026050000}"/>
    <cellStyle name="20% - 强调文字颜色 6 2 2 2 2 3" xfId="1273" xr:uid="{00000000-0005-0000-0000-000029050000}"/>
    <cellStyle name="20% - 强调文字颜色 6 2 2 2 2 3 2" xfId="1278" xr:uid="{00000000-0005-0000-0000-00002E050000}"/>
    <cellStyle name="20% - 强调文字颜色 6 2 2 2 3" xfId="555" xr:uid="{00000000-0005-0000-0000-00005B020000}"/>
    <cellStyle name="20% - 强调文字颜色 6 2 2 2 4" xfId="1282" xr:uid="{00000000-0005-0000-0000-000032050000}"/>
    <cellStyle name="20% - 强调文字颜色 6 2 2 2 4 2" xfId="1283" xr:uid="{00000000-0005-0000-0000-000033050000}"/>
    <cellStyle name="20% - 强调文字颜色 6 2 2 3" xfId="1284" xr:uid="{00000000-0005-0000-0000-000034050000}"/>
    <cellStyle name="20% - 强调文字颜色 6 2 2 3 2" xfId="1285" xr:uid="{00000000-0005-0000-0000-000035050000}"/>
    <cellStyle name="20% - 强调文字颜色 6 2 2 3 3" xfId="1287" xr:uid="{00000000-0005-0000-0000-000037050000}"/>
    <cellStyle name="20% - 强调文字颜色 6 2 2 3 3 2" xfId="1041" xr:uid="{00000000-0005-0000-0000-000041040000}"/>
    <cellStyle name="20% - 强调文字颜色 6 2 2 4" xfId="1288" xr:uid="{00000000-0005-0000-0000-000038050000}"/>
    <cellStyle name="20% - 强调文字颜色 6 2 2 5" xfId="447" xr:uid="{00000000-0005-0000-0000-0000EF010000}"/>
    <cellStyle name="20% - 强调文字颜色 6 2 2 5 2" xfId="1100" xr:uid="{00000000-0005-0000-0000-00007C040000}"/>
    <cellStyle name="20% - 强调文字颜色 6 2 2 6" xfId="1289" xr:uid="{00000000-0005-0000-0000-000039050000}"/>
    <cellStyle name="20% - 强调文字颜色 6 2 2 6 2" xfId="1291" xr:uid="{00000000-0005-0000-0000-00003B050000}"/>
    <cellStyle name="20% - 强调文字颜色 6 2 3" xfId="1292" xr:uid="{00000000-0005-0000-0000-00003C050000}"/>
    <cellStyle name="20% - 强调文字颜色 6 2 3 2" xfId="1293" xr:uid="{00000000-0005-0000-0000-00003D050000}"/>
    <cellStyle name="20% - 强调文字颜色 6 2 3 2 2" xfId="1294" xr:uid="{00000000-0005-0000-0000-00003E050000}"/>
    <cellStyle name="20% - 强调文字颜色 6 2 3 2 2 2" xfId="1295" xr:uid="{00000000-0005-0000-0000-00003F050000}"/>
    <cellStyle name="20% - 强调文字颜色 6 2 3 2 2 3" xfId="1296" xr:uid="{00000000-0005-0000-0000-000040050000}"/>
    <cellStyle name="20% - 强调文字颜色 6 2 3 2 2 3 2" xfId="1298" xr:uid="{00000000-0005-0000-0000-000042050000}"/>
    <cellStyle name="20% - 强调文字颜色 6 2 3 2 3" xfId="561" xr:uid="{00000000-0005-0000-0000-000061020000}"/>
    <cellStyle name="20% - 强调文字颜色 6 2 3 2 4" xfId="1299" xr:uid="{00000000-0005-0000-0000-000043050000}"/>
    <cellStyle name="20% - 强调文字颜色 6 2 3 2 4 2" xfId="1301" xr:uid="{00000000-0005-0000-0000-000045050000}"/>
    <cellStyle name="20% - 强调文字颜色 6 2 3 3" xfId="1302" xr:uid="{00000000-0005-0000-0000-000046050000}"/>
    <cellStyle name="20% - 强调文字颜色 6 2 3 3 2" xfId="1303" xr:uid="{00000000-0005-0000-0000-000047050000}"/>
    <cellStyle name="20% - 强调文字颜色 6 2 3 3 2 2" xfId="1304" xr:uid="{00000000-0005-0000-0000-000048050000}"/>
    <cellStyle name="20% - 强调文字颜色 6 2 3 3 3" xfId="1307" xr:uid="{00000000-0005-0000-0000-00004B050000}"/>
    <cellStyle name="20% - 强调文字颜色 6 2 3 4" xfId="1308" xr:uid="{00000000-0005-0000-0000-00004C050000}"/>
    <cellStyle name="20% - 强调文字颜色 6 2 3 4 2" xfId="1309" xr:uid="{00000000-0005-0000-0000-00004D050000}"/>
    <cellStyle name="20% - 强调文字颜色 6 2 3 5" xfId="1310" xr:uid="{00000000-0005-0000-0000-00004E050000}"/>
    <cellStyle name="20% - 强调文字颜色 6 2 3 5 2" xfId="1311" xr:uid="{00000000-0005-0000-0000-00004F050000}"/>
    <cellStyle name="20% - 强调文字颜色 6 2 3 6" xfId="1312" xr:uid="{00000000-0005-0000-0000-000050050000}"/>
    <cellStyle name="20% - 强调文字颜色 6 2 3 6 2" xfId="1313" xr:uid="{00000000-0005-0000-0000-000051050000}"/>
    <cellStyle name="20% - 强调文字颜色 6 2 4" xfId="1314" xr:uid="{00000000-0005-0000-0000-000052050000}"/>
    <cellStyle name="20% - 强调文字颜色 6 2 4 2" xfId="1315" xr:uid="{00000000-0005-0000-0000-000053050000}"/>
    <cellStyle name="20% - 强调文字颜色 6 2 4 2 2" xfId="1316" xr:uid="{00000000-0005-0000-0000-000054050000}"/>
    <cellStyle name="20% - 强调文字颜色 6 2 4 2 3" xfId="1318" xr:uid="{00000000-0005-0000-0000-000056050000}"/>
    <cellStyle name="20% - 强调文字颜色 6 2 4 2 3 2" xfId="1320" xr:uid="{00000000-0005-0000-0000-000058050000}"/>
    <cellStyle name="20% - 强调文字颜色 6 2 4 3" xfId="1321" xr:uid="{00000000-0005-0000-0000-000059050000}"/>
    <cellStyle name="20% - 强调文字颜色 6 2 4 4" xfId="1322" xr:uid="{00000000-0005-0000-0000-00005A050000}"/>
    <cellStyle name="20% - 强调文字颜色 6 2 4 4 2" xfId="1323" xr:uid="{00000000-0005-0000-0000-00005B050000}"/>
    <cellStyle name="20% - 强调文字颜色 6 2 5" xfId="1324" xr:uid="{00000000-0005-0000-0000-00005C050000}"/>
    <cellStyle name="20% - 强调文字颜色 6 2 5 2" xfId="1325" xr:uid="{00000000-0005-0000-0000-00005D050000}"/>
    <cellStyle name="20% - 强调文字颜色 6 2 5 3" xfId="1327" xr:uid="{00000000-0005-0000-0000-00005F050000}"/>
    <cellStyle name="20% - 强调文字颜色 6 2 5 4" xfId="1329" xr:uid="{00000000-0005-0000-0000-000061050000}"/>
    <cellStyle name="20% - 强调文字颜色 6 2 5 4 2" xfId="1331" xr:uid="{00000000-0005-0000-0000-000063050000}"/>
    <cellStyle name="20% - 强调文字颜色 6 2 6" xfId="1332" xr:uid="{00000000-0005-0000-0000-000064050000}"/>
    <cellStyle name="20% - 强调文字颜色 6 2 6 2" xfId="1334" xr:uid="{00000000-0005-0000-0000-000066050000}"/>
    <cellStyle name="20% - 强调文字颜色 6 2 6 3" xfId="1336" xr:uid="{00000000-0005-0000-0000-000068050000}"/>
    <cellStyle name="20% - 强调文字颜色 6 2 6 4" xfId="1338" xr:uid="{00000000-0005-0000-0000-00006A050000}"/>
    <cellStyle name="20% - 强调文字颜色 6 2 6 4 2" xfId="1340" xr:uid="{00000000-0005-0000-0000-00006C050000}"/>
    <cellStyle name="20% - 强调文字颜色 6 2 7" xfId="1342" xr:uid="{00000000-0005-0000-0000-00006E050000}"/>
    <cellStyle name="20% - 强调文字颜色 6 2 7 2" xfId="1345" xr:uid="{00000000-0005-0000-0000-000071050000}"/>
    <cellStyle name="20% - 强调文字颜色 6 2 7 3" xfId="1348" xr:uid="{00000000-0005-0000-0000-000074050000}"/>
    <cellStyle name="20% - 强调文字颜色 6 2 8" xfId="800" xr:uid="{00000000-0005-0000-0000-000050030000}"/>
    <cellStyle name="20% - 强调文字颜色 6 2 8 2" xfId="1350" xr:uid="{00000000-0005-0000-0000-000076050000}"/>
    <cellStyle name="20% - 强调文字颜色 6 2 8 3" xfId="1351" xr:uid="{00000000-0005-0000-0000-000077050000}"/>
    <cellStyle name="20% - 强调文字颜色 6 2 8 4" xfId="1353" xr:uid="{00000000-0005-0000-0000-000079050000}"/>
    <cellStyle name="20% - 强调文字颜色 6 2 8 4 2" xfId="922" xr:uid="{00000000-0005-0000-0000-0000CA030000}"/>
    <cellStyle name="20% - 强调文字颜色 6 2 9" xfId="1354" xr:uid="{00000000-0005-0000-0000-00007A050000}"/>
    <cellStyle name="20% - 强调文字颜色 6 2 9 2" xfId="1355" xr:uid="{00000000-0005-0000-0000-00007B050000}"/>
    <cellStyle name="20% - 强调文字颜色 6 3" xfId="1356" xr:uid="{00000000-0005-0000-0000-00007C050000}"/>
    <cellStyle name="20% - 强调文字颜色 6 3 2" xfId="1358" xr:uid="{00000000-0005-0000-0000-00007E050000}"/>
    <cellStyle name="20% - 强调文字颜色 6 3 2 2" xfId="1361" xr:uid="{00000000-0005-0000-0000-000081050000}"/>
    <cellStyle name="20% - 强调文字颜色 6 3 2 2 2" xfId="1365" xr:uid="{00000000-0005-0000-0000-000085050000}"/>
    <cellStyle name="20% - 强调文字颜色 6 3 2 2 3" xfId="1369" xr:uid="{00000000-0005-0000-0000-000089050000}"/>
    <cellStyle name="20% - 强调文字颜色 6 3 2 3" xfId="1371" xr:uid="{00000000-0005-0000-0000-00008B050000}"/>
    <cellStyle name="20% - 强调文字颜色 6 3 2 3 2" xfId="1374" xr:uid="{00000000-0005-0000-0000-00008E050000}"/>
    <cellStyle name="20% - 强调文字颜色 6 3 2 3 3" xfId="1376" xr:uid="{00000000-0005-0000-0000-000090050000}"/>
    <cellStyle name="20% - 强调文字颜色 6 3 2 4" xfId="1377" xr:uid="{00000000-0005-0000-0000-000091050000}"/>
    <cellStyle name="20% - 强调文字颜色 6 3 2 4 2" xfId="1381" xr:uid="{00000000-0005-0000-0000-000095050000}"/>
    <cellStyle name="20% - 强调文字颜色 6 3 2 5" xfId="1384" xr:uid="{00000000-0005-0000-0000-000098050000}"/>
    <cellStyle name="20% - 强调文字颜色 6 3 3" xfId="1388" xr:uid="{00000000-0005-0000-0000-00009C050000}"/>
    <cellStyle name="20% - 强调文字颜色 6 3 3 2" xfId="1389" xr:uid="{00000000-0005-0000-0000-00009D050000}"/>
    <cellStyle name="20% - 强调文字颜色 6 3 3 2 2" xfId="1393" xr:uid="{00000000-0005-0000-0000-0000A1050000}"/>
    <cellStyle name="20% - 强调文字颜色 6 3 3 2 3" xfId="1395" xr:uid="{00000000-0005-0000-0000-0000A3050000}"/>
    <cellStyle name="20% - 强调文字颜色 6 3 3 3" xfId="1396" xr:uid="{00000000-0005-0000-0000-0000A4050000}"/>
    <cellStyle name="20% - 强调文字颜色 6 3 3 3 2" xfId="1400" xr:uid="{00000000-0005-0000-0000-0000A8050000}"/>
    <cellStyle name="20% - 强调文字颜色 6 3 3 4" xfId="1401" xr:uid="{00000000-0005-0000-0000-0000A9050000}"/>
    <cellStyle name="20% - 强调文字颜色 6 3 4" xfId="1031" xr:uid="{00000000-0005-0000-0000-000037040000}"/>
    <cellStyle name="20% - 强调文字颜色 6 3 4 2" xfId="1407" xr:uid="{00000000-0005-0000-0000-0000AF050000}"/>
    <cellStyle name="20% - 强调文字颜色 6 3 4 3" xfId="1409" xr:uid="{00000000-0005-0000-0000-0000B1050000}"/>
    <cellStyle name="20% - 强调文字颜色 6 3 5" xfId="78" xr:uid="{00000000-0005-0000-0000-00006B000000}"/>
    <cellStyle name="20% - 强调文字颜色 6 3 5 2" xfId="1411" xr:uid="{00000000-0005-0000-0000-0000B3050000}"/>
    <cellStyle name="20% - 强调文字颜色 6 3 6" xfId="1417" xr:uid="{00000000-0005-0000-0000-0000B9050000}"/>
    <cellStyle name="20% - 强调文字颜色 6 4" xfId="1419" xr:uid="{00000000-0005-0000-0000-0000BB050000}"/>
    <cellStyle name="20% - 强调文字颜色 6 4 2" xfId="1421" xr:uid="{00000000-0005-0000-0000-0000BD050000}"/>
    <cellStyle name="20% - 强调文字颜色 6 4 2 2" xfId="43" xr:uid="{00000000-0005-0000-0000-000037000000}"/>
    <cellStyle name="20% - 强调文字颜色 6 4 2 3" xfId="1423" xr:uid="{00000000-0005-0000-0000-0000BF050000}"/>
    <cellStyle name="20% - 强调文字颜色 6 4 2 4" xfId="1425" xr:uid="{00000000-0005-0000-0000-0000C1050000}"/>
    <cellStyle name="20% - 强调文字颜色 6 4 2 4 2" xfId="1427" xr:uid="{00000000-0005-0000-0000-0000C3050000}"/>
    <cellStyle name="20% - 强调文字颜色 6 4 3" xfId="1429" xr:uid="{00000000-0005-0000-0000-0000C5050000}"/>
    <cellStyle name="20% - 强调文字颜色 6 4 3 2" xfId="1431" xr:uid="{00000000-0005-0000-0000-0000C7050000}"/>
    <cellStyle name="20% - 强调文字颜色 6 4 3 3" xfId="1432" xr:uid="{00000000-0005-0000-0000-0000C8050000}"/>
    <cellStyle name="20% - 强调文字颜色 6 4 3 4" xfId="1434" xr:uid="{00000000-0005-0000-0000-0000CA050000}"/>
    <cellStyle name="20% - 强调文字颜色 6 4 3 4 2" xfId="1436" xr:uid="{00000000-0005-0000-0000-0000CC050000}"/>
    <cellStyle name="20% - 强调文字颜色 6 4 4" xfId="1034" xr:uid="{00000000-0005-0000-0000-00003A040000}"/>
    <cellStyle name="20% - 强调文字颜色 6 4 4 2" xfId="59" xr:uid="{00000000-0005-0000-0000-000052000000}"/>
    <cellStyle name="20% - 强调文字颜色 6 4 4 3" xfId="125" xr:uid="{00000000-0005-0000-0000-0000AA000000}"/>
    <cellStyle name="20% - 强调文字颜色 6 4 5" xfId="1038" xr:uid="{00000000-0005-0000-0000-00003E040000}"/>
    <cellStyle name="20% - 强调文字颜色 6 4 5 2" xfId="1438" xr:uid="{00000000-0005-0000-0000-0000CE050000}"/>
    <cellStyle name="20% - 强调文字颜色 6 4 5 3" xfId="1440" xr:uid="{00000000-0005-0000-0000-0000D0050000}"/>
    <cellStyle name="20% - 强调文字颜色 6 4 5 4" xfId="1441" xr:uid="{00000000-0005-0000-0000-0000D1050000}"/>
    <cellStyle name="20% - 强调文字颜色 6 4 5 4 2" xfId="1442" xr:uid="{00000000-0005-0000-0000-0000D2050000}"/>
    <cellStyle name="20% - 强调文字颜色 6 4 6" xfId="1443" xr:uid="{00000000-0005-0000-0000-0000D3050000}"/>
    <cellStyle name="20% - 强调文字颜色 6 4 6 2" xfId="1444" xr:uid="{00000000-0005-0000-0000-0000D4050000}"/>
    <cellStyle name="20% - 强调文字颜色 6 4 7" xfId="1446" xr:uid="{00000000-0005-0000-0000-0000D6050000}"/>
    <cellStyle name="20% - 强调文字颜色 6 4 7 2" xfId="1448" xr:uid="{00000000-0005-0000-0000-0000D8050000}"/>
    <cellStyle name="20% - 强调文字颜色 6 5" xfId="1449" xr:uid="{00000000-0005-0000-0000-0000D9050000}"/>
    <cellStyle name="20% - 强调文字颜色 6 5 2" xfId="1450" xr:uid="{00000000-0005-0000-0000-0000DA050000}"/>
    <cellStyle name="20% - 强调文字颜色 6 5 2 2" xfId="1451" xr:uid="{00000000-0005-0000-0000-0000DB050000}"/>
    <cellStyle name="20% - 强调文字颜色 6 5 2 3" xfId="1452" xr:uid="{00000000-0005-0000-0000-0000DC050000}"/>
    <cellStyle name="20% - 强调文字颜色 6 5 3" xfId="1453" xr:uid="{00000000-0005-0000-0000-0000DD050000}"/>
    <cellStyle name="20% - 强调文字颜色 6 5 3 2" xfId="1454" xr:uid="{00000000-0005-0000-0000-0000DE050000}"/>
    <cellStyle name="20% - 强调文字颜色 6 5 3 3" xfId="1455" xr:uid="{00000000-0005-0000-0000-0000DF050000}"/>
    <cellStyle name="20% - 强调文字颜色 6 5 4" xfId="1456" xr:uid="{00000000-0005-0000-0000-0000E0050000}"/>
    <cellStyle name="20% - 强调文字颜色 6 5 5" xfId="1457" xr:uid="{00000000-0005-0000-0000-0000E1050000}"/>
    <cellStyle name="20% - 强调文字颜色 6 6" xfId="1458" xr:uid="{00000000-0005-0000-0000-0000E2050000}"/>
    <cellStyle name="20% - 强调文字颜色 6 6 2" xfId="1460" xr:uid="{00000000-0005-0000-0000-0000E4050000}"/>
    <cellStyle name="20% - 强调文字颜色 6 6 3" xfId="1461" xr:uid="{00000000-0005-0000-0000-0000E5050000}"/>
    <cellStyle name="20% - 强调文字颜色 6 6 4" xfId="1462" xr:uid="{00000000-0005-0000-0000-0000E6050000}"/>
    <cellStyle name="20% - 强调文字颜色 6 6 4 2" xfId="1463" xr:uid="{00000000-0005-0000-0000-0000E7050000}"/>
    <cellStyle name="20% - 着色 1 2" xfId="1465" xr:uid="{00000000-0005-0000-0000-0000E9050000}"/>
    <cellStyle name="20% - 着色 1 2 2" xfId="1466" xr:uid="{00000000-0005-0000-0000-0000EA050000}"/>
    <cellStyle name="20% - 着色 1 2 2 2" xfId="625" xr:uid="{00000000-0005-0000-0000-0000A1020000}"/>
    <cellStyle name="20% - 着色 1 2 3" xfId="1467" xr:uid="{00000000-0005-0000-0000-0000EB050000}"/>
    <cellStyle name="20% - 着色 1 3" xfId="1469" xr:uid="{00000000-0005-0000-0000-0000ED050000}"/>
    <cellStyle name="20% - 着色 1 3 2" xfId="1470" xr:uid="{00000000-0005-0000-0000-0000EE050000}"/>
    <cellStyle name="20% - 着色 1 4" xfId="1472" xr:uid="{00000000-0005-0000-0000-0000F0050000}"/>
    <cellStyle name="20% - 着色 2 2" xfId="1474" xr:uid="{00000000-0005-0000-0000-0000F2050000}"/>
    <cellStyle name="20% - 着色 2 2 2" xfId="1475" xr:uid="{00000000-0005-0000-0000-0000F3050000}"/>
    <cellStyle name="20% - 着色 2 2 2 2" xfId="828" xr:uid="{00000000-0005-0000-0000-00006C030000}"/>
    <cellStyle name="20% - 着色 2 2 3" xfId="1478" xr:uid="{00000000-0005-0000-0000-0000F6050000}"/>
    <cellStyle name="20% - 着色 2 3" xfId="1479" xr:uid="{00000000-0005-0000-0000-0000F7050000}"/>
    <cellStyle name="20% - 着色 2 3 2" xfId="1480" xr:uid="{00000000-0005-0000-0000-0000F8050000}"/>
    <cellStyle name="20% - 着色 2 4" xfId="1482" xr:uid="{00000000-0005-0000-0000-0000FA050000}"/>
    <cellStyle name="20% - 着色 3 2" xfId="1485" xr:uid="{00000000-0005-0000-0000-0000FD050000}"/>
    <cellStyle name="20% - 着色 3 2 2" xfId="1487" xr:uid="{00000000-0005-0000-0000-0000FF050000}"/>
    <cellStyle name="20% - 着色 3 2 2 2" xfId="985" xr:uid="{00000000-0005-0000-0000-000009040000}"/>
    <cellStyle name="20% - 着色 3 2 3" xfId="1488" xr:uid="{00000000-0005-0000-0000-000000060000}"/>
    <cellStyle name="20% - 着色 3 3" xfId="1489" xr:uid="{00000000-0005-0000-0000-000001060000}"/>
    <cellStyle name="20% - 着色 3 3 2" xfId="1491" xr:uid="{00000000-0005-0000-0000-000003060000}"/>
    <cellStyle name="20% - 着色 3 4" xfId="1495" xr:uid="{00000000-0005-0000-0000-000007060000}"/>
    <cellStyle name="20% - 着色 4 2" xfId="1497" xr:uid="{00000000-0005-0000-0000-000009060000}"/>
    <cellStyle name="20% - 着色 4 2 2" xfId="1498" xr:uid="{00000000-0005-0000-0000-00000A060000}"/>
    <cellStyle name="20% - 着色 4 2 2 2" xfId="1499" xr:uid="{00000000-0005-0000-0000-00000B060000}"/>
    <cellStyle name="20% - 着色 4 2 3" xfId="1500" xr:uid="{00000000-0005-0000-0000-00000C060000}"/>
    <cellStyle name="20% - 着色 4 3" xfId="1501" xr:uid="{00000000-0005-0000-0000-00000D060000}"/>
    <cellStyle name="20% - 着色 4 3 2" xfId="1502" xr:uid="{00000000-0005-0000-0000-00000E060000}"/>
    <cellStyle name="20% - 着色 4 4" xfId="1504" xr:uid="{00000000-0005-0000-0000-000010060000}"/>
    <cellStyle name="20% - 着色 5 2" xfId="1507" xr:uid="{00000000-0005-0000-0000-000013060000}"/>
    <cellStyle name="20% - 着色 5 2 2" xfId="1509" xr:uid="{00000000-0005-0000-0000-000015060000}"/>
    <cellStyle name="20% - 着色 5 2 2 2" xfId="1402" xr:uid="{00000000-0005-0000-0000-0000AA050000}"/>
    <cellStyle name="20% - 着色 5 2 3" xfId="1510" xr:uid="{00000000-0005-0000-0000-000016060000}"/>
    <cellStyle name="20% - 着色 5 3" xfId="1511" xr:uid="{00000000-0005-0000-0000-000017060000}"/>
    <cellStyle name="20% - 着色 5 3 2" xfId="1512" xr:uid="{00000000-0005-0000-0000-000018060000}"/>
    <cellStyle name="20% - 着色 5 4" xfId="1513" xr:uid="{00000000-0005-0000-0000-000019060000}"/>
    <cellStyle name="20% - 着色 6 2" xfId="1516" xr:uid="{00000000-0005-0000-0000-00001C060000}"/>
    <cellStyle name="20% - 着色 6 2 2" xfId="1517" xr:uid="{00000000-0005-0000-0000-00001D060000}"/>
    <cellStyle name="20% - 着色 6 2 2 2" xfId="1518" xr:uid="{00000000-0005-0000-0000-00001E060000}"/>
    <cellStyle name="20% - 着色 6 2 3" xfId="1519" xr:uid="{00000000-0005-0000-0000-00001F060000}"/>
    <cellStyle name="20% - 着色 6 3" xfId="1521" xr:uid="{00000000-0005-0000-0000-000021060000}"/>
    <cellStyle name="20% - 着色 6 3 2" xfId="1522" xr:uid="{00000000-0005-0000-0000-000022060000}"/>
    <cellStyle name="20% - 着色 6 4" xfId="1523" xr:uid="{00000000-0005-0000-0000-000023060000}"/>
    <cellStyle name="3232" xfId="1524" xr:uid="{00000000-0005-0000-0000-000024060000}"/>
    <cellStyle name="40% - 强调文字颜色 1 2" xfId="1530" xr:uid="{00000000-0005-0000-0000-00002A060000}"/>
    <cellStyle name="40% - 强调文字颜色 1 2 10" xfId="1531" xr:uid="{00000000-0005-0000-0000-00002B060000}"/>
    <cellStyle name="40% - 强调文字颜色 1 2 2" xfId="1532" xr:uid="{00000000-0005-0000-0000-00002C060000}"/>
    <cellStyle name="40% - 强调文字颜色 1 2 2 2" xfId="1534" xr:uid="{00000000-0005-0000-0000-00002E060000}"/>
    <cellStyle name="40% - 强调文字颜色 1 2 2 2 2" xfId="1537" xr:uid="{00000000-0005-0000-0000-000031060000}"/>
    <cellStyle name="40% - 强调文字颜色 1 2 2 2 2 2" xfId="1539" xr:uid="{00000000-0005-0000-0000-000033060000}"/>
    <cellStyle name="40% - 强调文字颜色 1 2 2 2 2 3" xfId="1540" xr:uid="{00000000-0005-0000-0000-000034060000}"/>
    <cellStyle name="40% - 强调文字颜色 1 2 2 2 2 3 2" xfId="1541" xr:uid="{00000000-0005-0000-0000-000035060000}"/>
    <cellStyle name="40% - 强调文字颜色 1 2 2 2 3" xfId="1543" xr:uid="{00000000-0005-0000-0000-000037060000}"/>
    <cellStyle name="40% - 强调文字颜色 1 2 2 2 4" xfId="1544" xr:uid="{00000000-0005-0000-0000-000038060000}"/>
    <cellStyle name="40% - 强调文字颜色 1 2 2 2 4 2" xfId="1545" xr:uid="{00000000-0005-0000-0000-000039060000}"/>
    <cellStyle name="40% - 强调文字颜色 1 2 2 3" xfId="1547" xr:uid="{00000000-0005-0000-0000-00003B060000}"/>
    <cellStyle name="40% - 强调文字颜色 1 2 2 3 2" xfId="1549" xr:uid="{00000000-0005-0000-0000-00003D060000}"/>
    <cellStyle name="40% - 强调文字颜色 1 2 2 3 2 2" xfId="1550" xr:uid="{00000000-0005-0000-0000-00003E060000}"/>
    <cellStyle name="40% - 强调文字颜色 1 2 2 3 2 3" xfId="1552" xr:uid="{00000000-0005-0000-0000-000040060000}"/>
    <cellStyle name="40% - 强调文字颜色 1 2 2 3 2 3 2" xfId="1554" xr:uid="{00000000-0005-0000-0000-000042060000}"/>
    <cellStyle name="40% - 强调文字颜色 1 2 2 3 3" xfId="1556" xr:uid="{00000000-0005-0000-0000-000044060000}"/>
    <cellStyle name="40% - 强调文字颜色 1 2 2 3 4" xfId="1557" xr:uid="{00000000-0005-0000-0000-000045060000}"/>
    <cellStyle name="40% - 强调文字颜色 1 2 2 3 4 2" xfId="66" xr:uid="{00000000-0005-0000-0000-00005C000000}"/>
    <cellStyle name="40% - 强调文字颜色 1 2 2 34 2 3" xfId="1558" xr:uid="{00000000-0005-0000-0000-000046060000}"/>
    <cellStyle name="40% - 强调文字颜色 1 2 2 34 2 3 2" xfId="1559" xr:uid="{00000000-0005-0000-0000-000047060000}"/>
    <cellStyle name="40% - 强调文字颜色 1 2 2 4" xfId="1560" xr:uid="{00000000-0005-0000-0000-000048060000}"/>
    <cellStyle name="40% - 强调文字颜色 1 2 2 4 2" xfId="1562" xr:uid="{00000000-0005-0000-0000-00004A060000}"/>
    <cellStyle name="40% - 强调文字颜色 1 2 2 4 3" xfId="1565" xr:uid="{00000000-0005-0000-0000-00004D060000}"/>
    <cellStyle name="40% - 强调文字颜色 1 2 2 4 3 2" xfId="1566" xr:uid="{00000000-0005-0000-0000-00004E060000}"/>
    <cellStyle name="40% - 强调文字颜色 1 2 2 5" xfId="1567" xr:uid="{00000000-0005-0000-0000-00004F060000}"/>
    <cellStyle name="40% - 强调文字颜色 1 2 2 6" xfId="1569" xr:uid="{00000000-0005-0000-0000-000051060000}"/>
    <cellStyle name="40% - 强调文字颜色 1 2 2 6 2" xfId="1571" xr:uid="{00000000-0005-0000-0000-000053060000}"/>
    <cellStyle name="40% - 强调文字颜色 1 2 2 7" xfId="1574" xr:uid="{00000000-0005-0000-0000-000056060000}"/>
    <cellStyle name="40% - 强调文字颜色 1 2 2 7 2" xfId="1577" xr:uid="{00000000-0005-0000-0000-000059060000}"/>
    <cellStyle name="40% - 强调文字颜色 1 2 3" xfId="1579" xr:uid="{00000000-0005-0000-0000-00005B060000}"/>
    <cellStyle name="40% - 强调文字颜色 1 2 3 2" xfId="1581" xr:uid="{00000000-0005-0000-0000-00005D060000}"/>
    <cellStyle name="40% - 强调文字颜色 1 2 3 2 2" xfId="1583" xr:uid="{00000000-0005-0000-0000-00005F060000}"/>
    <cellStyle name="40% - 强调文字颜色 1 2 3 2 2 2" xfId="1584" xr:uid="{00000000-0005-0000-0000-000060060000}"/>
    <cellStyle name="40% - 强调文字颜色 1 2 3 2 2 3" xfId="1585" xr:uid="{00000000-0005-0000-0000-000061060000}"/>
    <cellStyle name="40% - 强调文字颜色 1 2 3 2 2 3 2" xfId="1586" xr:uid="{00000000-0005-0000-0000-000062060000}"/>
    <cellStyle name="40% - 强调文字颜色 1 2 3 2 3" xfId="1587" xr:uid="{00000000-0005-0000-0000-000063060000}"/>
    <cellStyle name="40% - 强调文字颜色 1 2 3 2 4" xfId="1588" xr:uid="{00000000-0005-0000-0000-000064060000}"/>
    <cellStyle name="40% - 强调文字颜色 1 2 3 2 4 2" xfId="1589" xr:uid="{00000000-0005-0000-0000-000065060000}"/>
    <cellStyle name="40% - 强调文字颜色 1 2 3 3" xfId="1590" xr:uid="{00000000-0005-0000-0000-000066060000}"/>
    <cellStyle name="40% - 强调文字颜色 1 2 3 3 2" xfId="1591" xr:uid="{00000000-0005-0000-0000-000067060000}"/>
    <cellStyle name="40% - 强调文字颜色 1 2 3 3 2 2" xfId="1592" xr:uid="{00000000-0005-0000-0000-000068060000}"/>
    <cellStyle name="40% - 强调文字颜色 1 2 3 3 3" xfId="1593" xr:uid="{00000000-0005-0000-0000-000069060000}"/>
    <cellStyle name="40% - 强调文字颜色 1 2 3 4" xfId="1594" xr:uid="{00000000-0005-0000-0000-00006A060000}"/>
    <cellStyle name="40% - 强调文字颜色 1 2 3 4 2" xfId="1595" xr:uid="{00000000-0005-0000-0000-00006B060000}"/>
    <cellStyle name="40% - 强调文字颜色 1 2 3 5" xfId="1061" xr:uid="{00000000-0005-0000-0000-000055040000}"/>
    <cellStyle name="40% - 强调文字颜色 1 2 3 5 2" xfId="1063" xr:uid="{00000000-0005-0000-0000-000057040000}"/>
    <cellStyle name="40% - 强调文字颜色 1 2 3 5 3" xfId="1065" xr:uid="{00000000-0005-0000-0000-000059040000}"/>
    <cellStyle name="40% - 强调文字颜色 1 2 3 6" xfId="267" xr:uid="{00000000-0005-0000-0000-00003B010000}"/>
    <cellStyle name="40% - 强调文字颜色 1 2 3 6 2" xfId="1596" xr:uid="{00000000-0005-0000-0000-00006C060000}"/>
    <cellStyle name="40% - 强调文字颜色 1 2 4" xfId="1599" xr:uid="{00000000-0005-0000-0000-00006F060000}"/>
    <cellStyle name="40% - 强调文字颜色 1 2 4 2" xfId="1604" xr:uid="{00000000-0005-0000-0000-000074060000}"/>
    <cellStyle name="40% - 强调文字颜色 1 2 4 2 2" xfId="1605" xr:uid="{00000000-0005-0000-0000-000075060000}"/>
    <cellStyle name="40% - 强调文字颜色 1 2 4 2 3" xfId="1606" xr:uid="{00000000-0005-0000-0000-000076060000}"/>
    <cellStyle name="40% - 强调文字颜色 1 2 4 2 3 2" xfId="1607" xr:uid="{00000000-0005-0000-0000-000077060000}"/>
    <cellStyle name="40% - 强调文字颜色 1 2 4 3" xfId="1608" xr:uid="{00000000-0005-0000-0000-000078060000}"/>
    <cellStyle name="40% - 强调文字颜色 1 2 4 4" xfId="1609" xr:uid="{00000000-0005-0000-0000-000079060000}"/>
    <cellStyle name="40% - 强调文字颜色 1 2 4 4 2" xfId="1611" xr:uid="{00000000-0005-0000-0000-00007B060000}"/>
    <cellStyle name="40% - 强调文字颜色 1 2 5" xfId="1613" xr:uid="{00000000-0005-0000-0000-00007D060000}"/>
    <cellStyle name="40% - 强调文字颜色 1 2 5 2" xfId="1614" xr:uid="{00000000-0005-0000-0000-00007E060000}"/>
    <cellStyle name="40% - 强调文字颜色 1 2 5 2 2" xfId="1615" xr:uid="{00000000-0005-0000-0000-00007F060000}"/>
    <cellStyle name="40% - 强调文字颜色 1 2 5 2 3" xfId="1616" xr:uid="{00000000-0005-0000-0000-000080060000}"/>
    <cellStyle name="40% - 强调文字颜色 1 2 5 2 3 2" xfId="1617" xr:uid="{00000000-0005-0000-0000-000081060000}"/>
    <cellStyle name="40% - 强调文字颜色 1 2 5 3" xfId="1619" xr:uid="{00000000-0005-0000-0000-000083060000}"/>
    <cellStyle name="40% - 强调文字颜色 1 2 5 4" xfId="1621" xr:uid="{00000000-0005-0000-0000-000085060000}"/>
    <cellStyle name="40% - 强调文字颜色 1 2 5 4 2" xfId="1623" xr:uid="{00000000-0005-0000-0000-000087060000}"/>
    <cellStyle name="40% - 强调文字颜色 1 2 6" xfId="637" xr:uid="{00000000-0005-0000-0000-0000AD020000}"/>
    <cellStyle name="40% - 强调文字颜色 1 2 6 2" xfId="1626" xr:uid="{00000000-0005-0000-0000-00008A060000}"/>
    <cellStyle name="40% - 强调文字颜色 1 2 6 3" xfId="1627" xr:uid="{00000000-0005-0000-0000-00008B060000}"/>
    <cellStyle name="40% - 强调文字颜色 1 2 6 4" xfId="1628" xr:uid="{00000000-0005-0000-0000-00008C060000}"/>
    <cellStyle name="40% - 强调文字颜色 1 2 6 4 2" xfId="1630" xr:uid="{00000000-0005-0000-0000-00008E060000}"/>
    <cellStyle name="40% - 强调文字颜色 1 2 7" xfId="642" xr:uid="{00000000-0005-0000-0000-0000B2020000}"/>
    <cellStyle name="40% - 强调文字颜色 1 2 7 2" xfId="1633" xr:uid="{00000000-0005-0000-0000-000091060000}"/>
    <cellStyle name="40% - 强调文字颜色 1 2 7 3" xfId="1635" xr:uid="{00000000-0005-0000-0000-000093060000}"/>
    <cellStyle name="40% - 强调文字颜色 1 2 8" xfId="1637" xr:uid="{00000000-0005-0000-0000-000095060000}"/>
    <cellStyle name="40% - 强调文字颜色 1 2 8 2" xfId="1638" xr:uid="{00000000-0005-0000-0000-000096060000}"/>
    <cellStyle name="40% - 强调文字颜色 1 2 8 3" xfId="1640" xr:uid="{00000000-0005-0000-0000-000098060000}"/>
    <cellStyle name="40% - 强调文字颜色 1 2 8 4" xfId="1641" xr:uid="{00000000-0005-0000-0000-000099060000}"/>
    <cellStyle name="40% - 强调文字颜色 1 2 8 4 2" xfId="1643" xr:uid="{00000000-0005-0000-0000-00009B060000}"/>
    <cellStyle name="40% - 强调文字颜色 1 2 9" xfId="1645" xr:uid="{00000000-0005-0000-0000-00009D060000}"/>
    <cellStyle name="40% - 强调文字颜色 1 2 9 2" xfId="1646" xr:uid="{00000000-0005-0000-0000-00009E060000}"/>
    <cellStyle name="40% - 强调文字颜色 1 3" xfId="1647" xr:uid="{00000000-0005-0000-0000-00009F060000}"/>
    <cellStyle name="40% - 强调文字颜色 1 3 2" xfId="1648" xr:uid="{00000000-0005-0000-0000-0000A0060000}"/>
    <cellStyle name="40% - 强调文字颜色 1 3 2 2" xfId="1649" xr:uid="{00000000-0005-0000-0000-0000A1060000}"/>
    <cellStyle name="40% - 强调文字颜色 1 3 2 2 2" xfId="1652" xr:uid="{00000000-0005-0000-0000-0000A4060000}"/>
    <cellStyle name="40% - 强调文字颜色 1 3 2 2 3" xfId="1654" xr:uid="{00000000-0005-0000-0000-0000A6060000}"/>
    <cellStyle name="40% - 强调文字颜色 1 3 2 3" xfId="1655" xr:uid="{00000000-0005-0000-0000-0000A7060000}"/>
    <cellStyle name="40% - 强调文字颜色 1 3 2 3 2" xfId="1656" xr:uid="{00000000-0005-0000-0000-0000A8060000}"/>
    <cellStyle name="40% - 强调文字颜色 1 3 2 3 3" xfId="1657" xr:uid="{00000000-0005-0000-0000-0000A9060000}"/>
    <cellStyle name="40% - 强调文字颜色 1 3 2 4" xfId="1658" xr:uid="{00000000-0005-0000-0000-0000AA060000}"/>
    <cellStyle name="40% - 强调文字颜色 1 3 2 4 2" xfId="1659" xr:uid="{00000000-0005-0000-0000-0000AB060000}"/>
    <cellStyle name="40% - 强调文字颜色 1 3 2 5" xfId="1660" xr:uid="{00000000-0005-0000-0000-0000AC060000}"/>
    <cellStyle name="40% - 强调文字颜色 1 3 3" xfId="1662" xr:uid="{00000000-0005-0000-0000-0000AE060000}"/>
    <cellStyle name="40% - 强调文字颜色 1 3 3 2" xfId="1663" xr:uid="{00000000-0005-0000-0000-0000AF060000}"/>
    <cellStyle name="40% - 强调文字颜色 1 3 3 2 2" xfId="1664" xr:uid="{00000000-0005-0000-0000-0000B0060000}"/>
    <cellStyle name="40% - 强调文字颜色 1 3 3 2 3" xfId="1269" xr:uid="{00000000-0005-0000-0000-000025050000}"/>
    <cellStyle name="40% - 强调文字颜色 1 3 3 3" xfId="1665" xr:uid="{00000000-0005-0000-0000-0000B1060000}"/>
    <cellStyle name="40% - 强调文字颜色 1 3 3 3 2" xfId="1666" xr:uid="{00000000-0005-0000-0000-0000B2060000}"/>
    <cellStyle name="40% - 强调文字颜色 1 3 3 3 3" xfId="1286" xr:uid="{00000000-0005-0000-0000-000036050000}"/>
    <cellStyle name="40% - 强调文字颜色 1 3 3 4" xfId="1667" xr:uid="{00000000-0005-0000-0000-0000B3060000}"/>
    <cellStyle name="40% - 强调文字颜色 1 3 3 4 2" xfId="1668" xr:uid="{00000000-0005-0000-0000-0000B4060000}"/>
    <cellStyle name="40% - 强调文字颜色 1 3 3 5" xfId="1097" xr:uid="{00000000-0005-0000-0000-000079040000}"/>
    <cellStyle name="40% - 强调文字颜色 1 3 4" xfId="1669" xr:uid="{00000000-0005-0000-0000-0000B5060000}"/>
    <cellStyle name="40% - 强调文字颜色 1 3 4 2" xfId="1670" xr:uid="{00000000-0005-0000-0000-0000B6060000}"/>
    <cellStyle name="40% - 强调文字颜色 1 3 4 3" xfId="1671" xr:uid="{00000000-0005-0000-0000-0000B7060000}"/>
    <cellStyle name="40% - 强调文字颜色 1 3 5" xfId="1673" xr:uid="{00000000-0005-0000-0000-0000B9060000}"/>
    <cellStyle name="40% - 强调文字颜色 1 3 5 2" xfId="1674" xr:uid="{00000000-0005-0000-0000-0000BA060000}"/>
    <cellStyle name="40% - 强调文字颜色 1 3 5 3" xfId="1675" xr:uid="{00000000-0005-0000-0000-0000BB060000}"/>
    <cellStyle name="40% - 强调文字颜色 1 3 6" xfId="649" xr:uid="{00000000-0005-0000-0000-0000B9020000}"/>
    <cellStyle name="40% - 强调文字颜色 1 3 6 2" xfId="1676" xr:uid="{00000000-0005-0000-0000-0000BC060000}"/>
    <cellStyle name="40% - 强调文字颜色 1 3 7" xfId="1678" xr:uid="{00000000-0005-0000-0000-0000BE060000}"/>
    <cellStyle name="40% - 强调文字颜色 1 4" xfId="506" xr:uid="{00000000-0005-0000-0000-00002A020000}"/>
    <cellStyle name="40% - 强调文字颜色 1 4 2" xfId="1680" xr:uid="{00000000-0005-0000-0000-0000C0060000}"/>
    <cellStyle name="40% - 强调文字颜色 1 4 2 2" xfId="1681" xr:uid="{00000000-0005-0000-0000-0000C1060000}"/>
    <cellStyle name="40% - 强调文字颜色 1 4 2 3" xfId="1682" xr:uid="{00000000-0005-0000-0000-0000C2060000}"/>
    <cellStyle name="40% - 强调文字颜色 1 4 2 4" xfId="1684" xr:uid="{00000000-0005-0000-0000-0000C4060000}"/>
    <cellStyle name="40% - 强调文字颜色 1 4 2 4 2" xfId="1685" xr:uid="{00000000-0005-0000-0000-0000C5060000}"/>
    <cellStyle name="40% - 强调文字颜色 1 4 3" xfId="1686" xr:uid="{00000000-0005-0000-0000-0000C6060000}"/>
    <cellStyle name="40% - 强调文字颜色 1 4 3 2" xfId="1688" xr:uid="{00000000-0005-0000-0000-0000C8060000}"/>
    <cellStyle name="40% - 强调文字颜色 1 4 3 3" xfId="1689" xr:uid="{00000000-0005-0000-0000-0000C9060000}"/>
    <cellStyle name="40% - 强调文字颜色 1 4 3 4" xfId="1690" xr:uid="{00000000-0005-0000-0000-0000CA060000}"/>
    <cellStyle name="40% - 强调文字颜色 1 4 3 4 2" xfId="1691" xr:uid="{00000000-0005-0000-0000-0000CB060000}"/>
    <cellStyle name="40% - 强调文字颜色 1 4 4" xfId="1692" xr:uid="{00000000-0005-0000-0000-0000CC060000}"/>
    <cellStyle name="40% - 强调文字颜色 1 4 4 2" xfId="1693" xr:uid="{00000000-0005-0000-0000-0000CD060000}"/>
    <cellStyle name="40% - 强调文字颜色 1 4 4 3" xfId="1694" xr:uid="{00000000-0005-0000-0000-0000CE060000}"/>
    <cellStyle name="40% - 强调文字颜色 1 4 5" xfId="1695" xr:uid="{00000000-0005-0000-0000-0000CF060000}"/>
    <cellStyle name="40% - 强调文字颜色 1 4 5 2" xfId="1696" xr:uid="{00000000-0005-0000-0000-0000D0060000}"/>
    <cellStyle name="40% - 强调文字颜色 1 4 5 3" xfId="1698" xr:uid="{00000000-0005-0000-0000-0000D2060000}"/>
    <cellStyle name="40% - 强调文字颜色 1 4 5 4" xfId="1700" xr:uid="{00000000-0005-0000-0000-0000D4060000}"/>
    <cellStyle name="40% - 强调文字颜色 1 4 5 4 2" xfId="1702" xr:uid="{00000000-0005-0000-0000-0000D6060000}"/>
    <cellStyle name="40% - 强调文字颜色 1 4 6" xfId="1704" xr:uid="{00000000-0005-0000-0000-0000D8060000}"/>
    <cellStyle name="40% - 强调文字颜色 1 4 6 2" xfId="1707" xr:uid="{00000000-0005-0000-0000-0000DB060000}"/>
    <cellStyle name="40% - 强调文字颜色 1 4 7" xfId="1710" xr:uid="{00000000-0005-0000-0000-0000DE060000}"/>
    <cellStyle name="40% - 强调文字颜色 1 4 7 2" xfId="1713" xr:uid="{00000000-0005-0000-0000-0000E1060000}"/>
    <cellStyle name="40% - 强调文字颜色 1 4 7 3" xfId="1714" xr:uid="{00000000-0005-0000-0000-0000E2060000}"/>
    <cellStyle name="40% - 强调文字颜色 1 5" xfId="1716" xr:uid="{00000000-0005-0000-0000-0000E4060000}"/>
    <cellStyle name="40% - 强调文字颜色 1 5 2" xfId="1721" xr:uid="{00000000-0005-0000-0000-0000E9060000}"/>
    <cellStyle name="40% - 强调文字颜色 1 5 2 2" xfId="1723" xr:uid="{00000000-0005-0000-0000-0000EB060000}"/>
    <cellStyle name="40% - 强调文字颜色 1 5 2 3" xfId="1725" xr:uid="{00000000-0005-0000-0000-0000ED060000}"/>
    <cellStyle name="40% - 强调文字颜色 1 5 3" xfId="251" xr:uid="{00000000-0005-0000-0000-00002B010000}"/>
    <cellStyle name="40% - 强调文字颜色 1 5 3 2" xfId="1726" xr:uid="{00000000-0005-0000-0000-0000EE060000}"/>
    <cellStyle name="40% - 强调文字颜色 1 5 3 3" xfId="1727" xr:uid="{00000000-0005-0000-0000-0000EF060000}"/>
    <cellStyle name="40% - 强调文字颜色 1 5 4" xfId="158" xr:uid="{00000000-0005-0000-0000-0000CE000000}"/>
    <cellStyle name="40% - 强调文字颜色 1 5 5" xfId="1729" xr:uid="{00000000-0005-0000-0000-0000F1060000}"/>
    <cellStyle name="40% - 强调文字颜色 2 2" xfId="1730" xr:uid="{00000000-0005-0000-0000-0000F2060000}"/>
    <cellStyle name="40% - 强调文字颜色 2 2 10" xfId="1731" xr:uid="{00000000-0005-0000-0000-0000F3060000}"/>
    <cellStyle name="40% - 强调文字颜色 2 2 11" xfId="1732" xr:uid="{00000000-0005-0000-0000-0000F4060000}"/>
    <cellStyle name="40% - 强调文字颜色 2 2 2" xfId="1734" xr:uid="{00000000-0005-0000-0000-0000F6060000}"/>
    <cellStyle name="40% - 强调文字颜色 2 2 2 2" xfId="1738" xr:uid="{00000000-0005-0000-0000-0000FA060000}"/>
    <cellStyle name="40% - 强调文字颜色 2 2 2 2 2" xfId="1741" xr:uid="{00000000-0005-0000-0000-0000FD060000}"/>
    <cellStyle name="40% - 强调文字颜色 2 2 2 2 2 2" xfId="1743" xr:uid="{00000000-0005-0000-0000-0000FF060000}"/>
    <cellStyle name="40% - 强调文字颜色 2 2 2 2 2 3" xfId="1745" xr:uid="{00000000-0005-0000-0000-000001070000}"/>
    <cellStyle name="40% - 强调文字颜色 2 2 2 2 2 3 2" xfId="1748" xr:uid="{00000000-0005-0000-0000-000004070000}"/>
    <cellStyle name="40% - 强调文字颜色 2 2 2 2 3" xfId="1750" xr:uid="{00000000-0005-0000-0000-000006070000}"/>
    <cellStyle name="40% - 强调文字颜色 2 2 2 2 4" xfId="1752" xr:uid="{00000000-0005-0000-0000-000008070000}"/>
    <cellStyle name="40% - 强调文字颜色 2 2 2 2 4 2" xfId="1755" xr:uid="{00000000-0005-0000-0000-00000B070000}"/>
    <cellStyle name="40% - 强调文字颜色 2 2 2 3" xfId="1757" xr:uid="{00000000-0005-0000-0000-00000D070000}"/>
    <cellStyle name="40% - 强调文字颜色 2 2 2 3 2" xfId="850" xr:uid="{00000000-0005-0000-0000-000082030000}"/>
    <cellStyle name="40% - 强调文字颜色 2 2 2 3 3" xfId="1760" xr:uid="{00000000-0005-0000-0000-000010070000}"/>
    <cellStyle name="40% - 强调文字颜色 2 2 2 3 3 2" xfId="1290" xr:uid="{00000000-0005-0000-0000-00003A050000}"/>
    <cellStyle name="40% - 强调文字颜色 2 2 2 4" xfId="1481" xr:uid="{00000000-0005-0000-0000-0000F9050000}"/>
    <cellStyle name="40% - 强调文字颜色 2 2 2 5" xfId="1762" xr:uid="{00000000-0005-0000-0000-000012070000}"/>
    <cellStyle name="40% - 强调文字颜色 2 2 2 5 2" xfId="39" xr:uid="{00000000-0005-0000-0000-000031000000}"/>
    <cellStyle name="40% - 强调文字颜色 2 2 2 6" xfId="1764" xr:uid="{00000000-0005-0000-0000-000014070000}"/>
    <cellStyle name="40% - 强调文字颜色 2 2 2 6 2" xfId="871" xr:uid="{00000000-0005-0000-0000-000097030000}"/>
    <cellStyle name="40% - 强调文字颜色 2 2 3" xfId="1765" xr:uid="{00000000-0005-0000-0000-000015070000}"/>
    <cellStyle name="40% - 强调文字颜色 2 2 3 2" xfId="1767" xr:uid="{00000000-0005-0000-0000-000017070000}"/>
    <cellStyle name="40% - 强调文字颜色 2 2 3 2 2" xfId="12" xr:uid="{00000000-0005-0000-0000-000010000000}"/>
    <cellStyle name="40% - 强调文字颜色 2 2 3 2 2 2" xfId="1769" xr:uid="{00000000-0005-0000-0000-000019070000}"/>
    <cellStyle name="40% - 强调文字颜色 2 2 3 2 2 3" xfId="1772" xr:uid="{00000000-0005-0000-0000-00001C070000}"/>
    <cellStyle name="40% - 强调文字颜色 2 2 3 2 2 3 2" xfId="1773" xr:uid="{00000000-0005-0000-0000-00001D070000}"/>
    <cellStyle name="40% - 强调文字颜色 2 2 3 2 3" xfId="1776" xr:uid="{00000000-0005-0000-0000-000020070000}"/>
    <cellStyle name="40% - 强调文字颜色 2 2 3 2 4" xfId="1049" xr:uid="{00000000-0005-0000-0000-000049040000}"/>
    <cellStyle name="40% - 强调文字颜色 2 2 3 2 4 2" xfId="1054" xr:uid="{00000000-0005-0000-0000-00004E040000}"/>
    <cellStyle name="40% - 强调文字颜色 2 2 3 3" xfId="1778" xr:uid="{00000000-0005-0000-0000-000022070000}"/>
    <cellStyle name="40% - 强调文字颜色 2 2 3 3 2" xfId="1781" xr:uid="{00000000-0005-0000-0000-000025070000}"/>
    <cellStyle name="40% - 强调文字颜色 2 2 3 3 2 2" xfId="1783" xr:uid="{00000000-0005-0000-0000-000027070000}"/>
    <cellStyle name="40% - 强调文字颜色 2 2 3 3 3" xfId="1786" xr:uid="{00000000-0005-0000-0000-00002A070000}"/>
    <cellStyle name="40% - 强调文字颜色 2 2 3 4" xfId="1788" xr:uid="{00000000-0005-0000-0000-00002C070000}"/>
    <cellStyle name="40% - 强调文字颜色 2 2 3 4 2" xfId="1790" xr:uid="{00000000-0005-0000-0000-00002E070000}"/>
    <cellStyle name="40% - 强调文字颜色 2 2 3 5" xfId="1190" xr:uid="{00000000-0005-0000-0000-0000D6040000}"/>
    <cellStyle name="40% - 强调文字颜色 2 2 3 5 2" xfId="1793" xr:uid="{00000000-0005-0000-0000-000031070000}"/>
    <cellStyle name="40% - 强调文字颜色 2 2 3 6" xfId="1192" xr:uid="{00000000-0005-0000-0000-0000D8040000}"/>
    <cellStyle name="40% - 强调文字颜色 2 2 3 6 2" xfId="1795" xr:uid="{00000000-0005-0000-0000-000033070000}"/>
    <cellStyle name="40% - 强调文字颜色 2 2 4" xfId="1797" xr:uid="{00000000-0005-0000-0000-000035070000}"/>
    <cellStyle name="40% - 强调文字颜色 2 2 4 2" xfId="1800" xr:uid="{00000000-0005-0000-0000-000038070000}"/>
    <cellStyle name="40% - 强调文字颜色 2 2 4 2 2" xfId="52" xr:uid="{00000000-0005-0000-0000-000044000000}"/>
    <cellStyle name="40% - 强调文字颜色 2 2 4 2 3" xfId="1802" xr:uid="{00000000-0005-0000-0000-00003A070000}"/>
    <cellStyle name="40% - 强调文字颜色 2 2 4 2 3 2" xfId="1807" xr:uid="{00000000-0005-0000-0000-00003F070000}"/>
    <cellStyle name="40% - 强调文字颜色 2 2 4 3" xfId="1809" xr:uid="{00000000-0005-0000-0000-000041070000}"/>
    <cellStyle name="40% - 强调文字颜色 2 2 4 4" xfId="1810" xr:uid="{00000000-0005-0000-0000-000042070000}"/>
    <cellStyle name="40% - 强调文字颜色 2 2 4 4 2" xfId="1811" xr:uid="{00000000-0005-0000-0000-000043070000}"/>
    <cellStyle name="40% - 强调文字颜色 2 2 5" xfId="1819" xr:uid="{00000000-0005-0000-0000-00004B070000}"/>
    <cellStyle name="40% - 强调文字颜色 2 2 5 2" xfId="1820" xr:uid="{00000000-0005-0000-0000-00004C070000}"/>
    <cellStyle name="40% - 强调文字颜色 2 2 5 3" xfId="1821" xr:uid="{00000000-0005-0000-0000-00004D070000}"/>
    <cellStyle name="40% - 强调文字颜色 2 2 5 4" xfId="1822" xr:uid="{00000000-0005-0000-0000-00004E070000}"/>
    <cellStyle name="40% - 强调文字颜色 2 2 5 4 2" xfId="152" xr:uid="{00000000-0005-0000-0000-0000C8000000}"/>
    <cellStyle name="40% - 强调文字颜色 2 2 6" xfId="243" xr:uid="{00000000-0005-0000-0000-000023010000}"/>
    <cellStyle name="40% - 强调文字颜色 2 2 6 2" xfId="1823" xr:uid="{00000000-0005-0000-0000-00004F070000}"/>
    <cellStyle name="40% - 强调文字颜色 2 2 6 3" xfId="1824" xr:uid="{00000000-0005-0000-0000-000050070000}"/>
    <cellStyle name="40% - 强调文字颜色 2 2 6 4" xfId="1825" xr:uid="{00000000-0005-0000-0000-000051070000}"/>
    <cellStyle name="40% - 强调文字颜色 2 2 6 4 2" xfId="1826" xr:uid="{00000000-0005-0000-0000-000052070000}"/>
    <cellStyle name="40% - 强调文字颜色 2 2 7" xfId="167" xr:uid="{00000000-0005-0000-0000-0000D7000000}"/>
    <cellStyle name="40% - 强调文字颜色 2 2 7 2" xfId="137" xr:uid="{00000000-0005-0000-0000-0000B9000000}"/>
    <cellStyle name="40% - 强调文字颜色 2 2 7 3" xfId="182" xr:uid="{00000000-0005-0000-0000-0000E6000000}"/>
    <cellStyle name="40% - 强调文字颜色 2 2 8" xfId="202" xr:uid="{00000000-0005-0000-0000-0000FA000000}"/>
    <cellStyle name="40% - 强调文字颜色 2 2 8 2" xfId="204" xr:uid="{00000000-0005-0000-0000-0000FC000000}"/>
    <cellStyle name="40% - 强调文字颜色 2 2 8 3" xfId="221" xr:uid="{00000000-0005-0000-0000-00000D010000}"/>
    <cellStyle name="40% - 强调文字颜色 2 2 8 4" xfId="228" xr:uid="{00000000-0005-0000-0000-000014010000}"/>
    <cellStyle name="40% - 强调文字颜色 2 2 8 4 2" xfId="232" xr:uid="{00000000-0005-0000-0000-000018010000}"/>
    <cellStyle name="40% - 强调文字颜色 2 2 9" xfId="246" xr:uid="{00000000-0005-0000-0000-000026010000}"/>
    <cellStyle name="40% - 强调文字颜色 2 2 9 2" xfId="249" xr:uid="{00000000-0005-0000-0000-000029010000}"/>
    <cellStyle name="40% - 强调文字颜色 2 3" xfId="1831" xr:uid="{00000000-0005-0000-0000-000057070000}"/>
    <cellStyle name="40% - 强调文字颜色 2 3 2" xfId="1832" xr:uid="{00000000-0005-0000-0000-000058070000}"/>
    <cellStyle name="40% - 强调文字颜色 2 3 2 2" xfId="1834" xr:uid="{00000000-0005-0000-0000-00005A070000}"/>
    <cellStyle name="40% - 强调文字颜色 2 3 2 2 2" xfId="1143" xr:uid="{00000000-0005-0000-0000-0000A7040000}"/>
    <cellStyle name="40% - 强调文字颜色 2 3 2 2 3" xfId="1158" xr:uid="{00000000-0005-0000-0000-0000B6040000}"/>
    <cellStyle name="40% - 强调文字颜色 2 3 2 3" xfId="1835" xr:uid="{00000000-0005-0000-0000-00005B070000}"/>
    <cellStyle name="40% - 强调文字颜色 2 3 2 3 2" xfId="997" xr:uid="{00000000-0005-0000-0000-000015040000}"/>
    <cellStyle name="40% - 强调文字颜色 2 3 2 3 3" xfId="1837" xr:uid="{00000000-0005-0000-0000-00005D070000}"/>
    <cellStyle name="40% - 强调文字颜色 2 3 2 4" xfId="1492" xr:uid="{00000000-0005-0000-0000-000004060000}"/>
    <cellStyle name="40% - 强调文字颜色 2 3 2 4 2" xfId="1009" xr:uid="{00000000-0005-0000-0000-000021040000}"/>
    <cellStyle name="40% - 强调文字颜色 2 3 2 5" xfId="1840" xr:uid="{00000000-0005-0000-0000-000060070000}"/>
    <cellStyle name="40% - 强调文字颜色 2 3 3" xfId="1841" xr:uid="{00000000-0005-0000-0000-000061070000}"/>
    <cellStyle name="40% - 强调文字颜色 2 3 3 2" xfId="1843" xr:uid="{00000000-0005-0000-0000-000063070000}"/>
    <cellStyle name="40% - 强调文字颜色 2 3 3 2 2" xfId="1333" xr:uid="{00000000-0005-0000-0000-000065050000}"/>
    <cellStyle name="40% - 强调文字颜色 2 3 3 2 3" xfId="1343" xr:uid="{00000000-0005-0000-0000-00006F050000}"/>
    <cellStyle name="40% - 强调文字颜色 2 3 3 3" xfId="1844" xr:uid="{00000000-0005-0000-0000-000064070000}"/>
    <cellStyle name="40% - 强调文字颜色 2 3 3 3 2" xfId="1418" xr:uid="{00000000-0005-0000-0000-0000BA050000}"/>
    <cellStyle name="40% - 强调文字颜色 2 3 3 4" xfId="1845" xr:uid="{00000000-0005-0000-0000-000065070000}"/>
    <cellStyle name="40% - 强调文字颜色 2 3 4" xfId="1846" xr:uid="{00000000-0005-0000-0000-000066070000}"/>
    <cellStyle name="40% - 强调文字颜色 2 3 4 2" xfId="1848" xr:uid="{00000000-0005-0000-0000-000068070000}"/>
    <cellStyle name="40% - 强调文字颜色 2 3 4 3" xfId="1849" xr:uid="{00000000-0005-0000-0000-000069070000}"/>
    <cellStyle name="40% - 强调文字颜色 2 3 5" xfId="1850" xr:uid="{00000000-0005-0000-0000-00006A070000}"/>
    <cellStyle name="40% - 强调文字颜色 2 3 5 2" xfId="1852" xr:uid="{00000000-0005-0000-0000-00006C070000}"/>
    <cellStyle name="40% - 强调文字颜色 2 4" xfId="1853" xr:uid="{00000000-0005-0000-0000-00006D070000}"/>
    <cellStyle name="40% - 强调文字颜色 2 4 2" xfId="1855" xr:uid="{00000000-0005-0000-0000-00006F070000}"/>
    <cellStyle name="40% - 强调文字颜色 2 4 2 2" xfId="1857" xr:uid="{00000000-0005-0000-0000-000071070000}"/>
    <cellStyle name="40% - 强调文字颜色 2 4 2 3" xfId="1860" xr:uid="{00000000-0005-0000-0000-000074070000}"/>
    <cellStyle name="40% - 强调文字颜色 2 4 2 4" xfId="1503" xr:uid="{00000000-0005-0000-0000-00000F060000}"/>
    <cellStyle name="40% - 强调文字颜色 2 4 2 4 2" xfId="1227" xr:uid="{00000000-0005-0000-0000-0000FB040000}"/>
    <cellStyle name="40% - 强调文字颜色 2 4 3" xfId="1861" xr:uid="{00000000-0005-0000-0000-000075070000}"/>
    <cellStyle name="40% - 强调文字颜色 2 4 3 2" xfId="1862" xr:uid="{00000000-0005-0000-0000-000076070000}"/>
    <cellStyle name="40% - 强调文字颜色 2 4 3 3" xfId="1863" xr:uid="{00000000-0005-0000-0000-000077070000}"/>
    <cellStyle name="40% - 强调文字颜色 2 4 3 4" xfId="1864" xr:uid="{00000000-0005-0000-0000-000078070000}"/>
    <cellStyle name="40% - 强调文字颜色 2 4 3 4 2" xfId="1865" xr:uid="{00000000-0005-0000-0000-000079070000}"/>
    <cellStyle name="40% - 强调文字颜色 2 4 4" xfId="1867" xr:uid="{00000000-0005-0000-0000-00007B070000}"/>
    <cellStyle name="40% - 强调文字颜色 2 4 4 2" xfId="1868" xr:uid="{00000000-0005-0000-0000-00007C070000}"/>
    <cellStyle name="40% - 强调文字颜色 2 4 4 3" xfId="1869" xr:uid="{00000000-0005-0000-0000-00007D070000}"/>
    <cellStyle name="40% - 强调文字颜色 2 4 5" xfId="1870" xr:uid="{00000000-0005-0000-0000-00007E070000}"/>
    <cellStyle name="40% - 强调文字颜色 2 4 5 2" xfId="1871" xr:uid="{00000000-0005-0000-0000-00007F070000}"/>
    <cellStyle name="40% - 强调文字颜色 2 4 5 3" xfId="1872" xr:uid="{00000000-0005-0000-0000-000080070000}"/>
    <cellStyle name="40% - 强调文字颜色 2 4 5 4" xfId="1873" xr:uid="{00000000-0005-0000-0000-000081070000}"/>
    <cellStyle name="40% - 强调文字颜色 2 4 5 4 2" xfId="1874" xr:uid="{00000000-0005-0000-0000-000082070000}"/>
    <cellStyle name="40% - 强调文字颜色 2 4 6" xfId="679" xr:uid="{00000000-0005-0000-0000-0000D7020000}"/>
    <cellStyle name="40% - 强调文字颜色 2 4 6 2" xfId="1877" xr:uid="{00000000-0005-0000-0000-000085070000}"/>
    <cellStyle name="40% - 强调文字颜色 2 4 7" xfId="350" xr:uid="{00000000-0005-0000-0000-00008E010000}"/>
    <cellStyle name="40% - 强调文字颜色 2 4 7 2" xfId="354" xr:uid="{00000000-0005-0000-0000-000092010000}"/>
    <cellStyle name="40% - 强调文字颜色 2 5" xfId="1878" xr:uid="{00000000-0005-0000-0000-000086070000}"/>
    <cellStyle name="40% - 强调文字颜色 2 5 2" xfId="1881" xr:uid="{00000000-0005-0000-0000-000089070000}"/>
    <cellStyle name="40% - 强调文字颜色 2 5 2 2" xfId="21" xr:uid="{00000000-0005-0000-0000-00001B000000}"/>
    <cellStyle name="40% - 强调文字颜色 2 5 2 3" xfId="1883" xr:uid="{00000000-0005-0000-0000-00008B070000}"/>
    <cellStyle name="40% - 强调文字颜色 2 5 3" xfId="1884" xr:uid="{00000000-0005-0000-0000-00008C070000}"/>
    <cellStyle name="40% - 强调文字颜色 2 5 3 2" xfId="1885" xr:uid="{00000000-0005-0000-0000-00008D070000}"/>
    <cellStyle name="40% - 强调文字颜色 2 5 3 3" xfId="1887" xr:uid="{00000000-0005-0000-0000-00008F070000}"/>
    <cellStyle name="40% - 强调文字颜色 2 5 4" xfId="1890" xr:uid="{00000000-0005-0000-0000-000092070000}"/>
    <cellStyle name="40% - 强调文字颜色 2 5 5" xfId="1891" xr:uid="{00000000-0005-0000-0000-000093070000}"/>
    <cellStyle name="40% - 强调文字颜色 2 6" xfId="1892" xr:uid="{00000000-0005-0000-0000-000094070000}"/>
    <cellStyle name="40% - 强调文字颜色 2 6 2" xfId="1568" xr:uid="{00000000-0005-0000-0000-000050060000}"/>
    <cellStyle name="40% - 强调文字颜色 2 6 3" xfId="1570" xr:uid="{00000000-0005-0000-0000-000052060000}"/>
    <cellStyle name="40% - 强调文字颜色 2 6 4" xfId="1575" xr:uid="{00000000-0005-0000-0000-000057060000}"/>
    <cellStyle name="40% - 强调文字颜色 2 6 4 2" xfId="1578" xr:uid="{00000000-0005-0000-0000-00005A060000}"/>
    <cellStyle name="40% - 强调文字颜色 3 2" xfId="1896" xr:uid="{00000000-0005-0000-0000-000098070000}"/>
    <cellStyle name="40% - 强调文字颜色 3 2 10" xfId="1899" xr:uid="{00000000-0005-0000-0000-00009B070000}"/>
    <cellStyle name="40% - 强调文字颜色 3 2 11" xfId="1900" xr:uid="{00000000-0005-0000-0000-00009C070000}"/>
    <cellStyle name="40% - 强调文字颜色 3 2 2" xfId="1151" xr:uid="{00000000-0005-0000-0000-0000AF040000}"/>
    <cellStyle name="40% - 强调文字颜色 3 2 2 2" xfId="1154" xr:uid="{00000000-0005-0000-0000-0000B2040000}"/>
    <cellStyle name="40% - 强调文字颜色 3 2 2 2 2" xfId="1901" xr:uid="{00000000-0005-0000-0000-00009D070000}"/>
    <cellStyle name="40% - 强调文字颜色 3 2 2 2 2 2" xfId="1903" xr:uid="{00000000-0005-0000-0000-00009F070000}"/>
    <cellStyle name="40% - 强调文字颜色 3 2 2 2 2 3" xfId="1905" xr:uid="{00000000-0005-0000-0000-0000A1070000}"/>
    <cellStyle name="40% - 强调文字颜色 3 2 2 2 2 3 2" xfId="1907" xr:uid="{00000000-0005-0000-0000-0000A3070000}"/>
    <cellStyle name="40% - 强调文字颜色 3 2 2 2 3" xfId="1909" xr:uid="{00000000-0005-0000-0000-0000A5070000}"/>
    <cellStyle name="40% - 强调文字颜色 3 2 2 2 4" xfId="1911" xr:uid="{00000000-0005-0000-0000-0000A7070000}"/>
    <cellStyle name="40% - 强调文字颜色 3 2 2 2 4 2" xfId="1913" xr:uid="{00000000-0005-0000-0000-0000A9070000}"/>
    <cellStyle name="40% - 强调文字颜色 3 2 2 3" xfId="1915" xr:uid="{00000000-0005-0000-0000-0000AB070000}"/>
    <cellStyle name="40% - 强调文字颜色 3 2 2 3 2" xfId="1917" xr:uid="{00000000-0005-0000-0000-0000AD070000}"/>
    <cellStyle name="40% - 强调文字颜色 3 2 2 3 3" xfId="1919" xr:uid="{00000000-0005-0000-0000-0000AF070000}"/>
    <cellStyle name="40% - 强调文字颜色 3 2 2 3 3 2" xfId="1263" xr:uid="{00000000-0005-0000-0000-00001F050000}"/>
    <cellStyle name="40% - 强调文字颜色 3 2 2 4" xfId="1921" xr:uid="{00000000-0005-0000-0000-0000B1070000}"/>
    <cellStyle name="40% - 强调文字颜色 3 2 2 5" xfId="1922" xr:uid="{00000000-0005-0000-0000-0000B2070000}"/>
    <cellStyle name="40% - 强调文字颜色 3 2 2 5 2" xfId="1103" xr:uid="{00000000-0005-0000-0000-00007F040000}"/>
    <cellStyle name="40% - 强调文字颜色 3 2 2 6" xfId="1924" xr:uid="{00000000-0005-0000-0000-0000B4070000}"/>
    <cellStyle name="40% - 强调文字颜色 3 2 2 6 2" xfId="1925" xr:uid="{00000000-0005-0000-0000-0000B5070000}"/>
    <cellStyle name="40% - 强调文字颜色 3 2 3" xfId="1926" xr:uid="{00000000-0005-0000-0000-0000B6070000}"/>
    <cellStyle name="40% - 强调文字颜色 3 2 3 2" xfId="1928" xr:uid="{00000000-0005-0000-0000-0000B8070000}"/>
    <cellStyle name="40% - 强调文字颜色 3 2 3 2 2" xfId="1930" xr:uid="{00000000-0005-0000-0000-0000BA070000}"/>
    <cellStyle name="40% - 强调文字颜色 3 2 3 2 2 2" xfId="1932" xr:uid="{00000000-0005-0000-0000-0000BC070000}"/>
    <cellStyle name="40% - 强调文字颜色 3 2 3 2 2 3" xfId="1935" xr:uid="{00000000-0005-0000-0000-0000BF070000}"/>
    <cellStyle name="40% - 强调文字颜色 3 2 3 2 2 3 2" xfId="1939" xr:uid="{00000000-0005-0000-0000-0000C3070000}"/>
    <cellStyle name="40% - 强调文字颜色 3 2 3 2 3" xfId="1941" xr:uid="{00000000-0005-0000-0000-0000C5070000}"/>
    <cellStyle name="40% - 强调文字颜色 3 2 3 2 4" xfId="1943" xr:uid="{00000000-0005-0000-0000-0000C7070000}"/>
    <cellStyle name="40% - 强调文字颜色 3 2 3 2 4 2" xfId="1945" xr:uid="{00000000-0005-0000-0000-0000C9070000}"/>
    <cellStyle name="40% - 强调文字颜色 3 2 3 3" xfId="1948" xr:uid="{00000000-0005-0000-0000-0000CC070000}"/>
    <cellStyle name="40% - 强调文字颜色 3 2 3 3 2" xfId="1950" xr:uid="{00000000-0005-0000-0000-0000CE070000}"/>
    <cellStyle name="40% - 强调文字颜色 3 2 3 3 2 2" xfId="1952" xr:uid="{00000000-0005-0000-0000-0000D0070000}"/>
    <cellStyle name="40% - 强调文字颜色 3 2 3 3 3" xfId="1953" xr:uid="{00000000-0005-0000-0000-0000D1070000}"/>
    <cellStyle name="40% - 强调文字颜色 3 2 3 4" xfId="1955" xr:uid="{00000000-0005-0000-0000-0000D3070000}"/>
    <cellStyle name="40% - 强调文字颜色 3 2 3 4 2" xfId="1957" xr:uid="{00000000-0005-0000-0000-0000D5070000}"/>
    <cellStyle name="40% - 强调文字颜色 3 2 3 5" xfId="1961" xr:uid="{00000000-0005-0000-0000-0000D9070000}"/>
    <cellStyle name="40% - 强调文字颜色 3 2 3 5 2" xfId="1962" xr:uid="{00000000-0005-0000-0000-0000DA070000}"/>
    <cellStyle name="40% - 强调文字颜色 3 2 3 6" xfId="1963" xr:uid="{00000000-0005-0000-0000-0000DB070000}"/>
    <cellStyle name="40% - 强调文字颜色 3 2 3 6 2" xfId="1964" xr:uid="{00000000-0005-0000-0000-0000DC070000}"/>
    <cellStyle name="40% - 强调文字颜色 3 2 4" xfId="1967" xr:uid="{00000000-0005-0000-0000-0000DF070000}"/>
    <cellStyle name="40% - 强调文字颜色 3 2 4 2" xfId="1969" xr:uid="{00000000-0005-0000-0000-0000E1070000}"/>
    <cellStyle name="40% - 强调文字颜色 3 2 4 2 2" xfId="1971" xr:uid="{00000000-0005-0000-0000-0000E3070000}"/>
    <cellStyle name="40% - 强调文字颜色 3 2 4 2 3" xfId="1973" xr:uid="{00000000-0005-0000-0000-0000E5070000}"/>
    <cellStyle name="40% - 强调文字颜色 3 2 4 2 3 2" xfId="1975" xr:uid="{00000000-0005-0000-0000-0000E7070000}"/>
    <cellStyle name="40% - 强调文字颜色 3 2 4 3" xfId="1977" xr:uid="{00000000-0005-0000-0000-0000E9070000}"/>
    <cellStyle name="40% - 强调文字颜色 3 2 4 4" xfId="213" xr:uid="{00000000-0005-0000-0000-000005010000}"/>
    <cellStyle name="40% - 强调文字颜色 3 2 4 4 2" xfId="1978" xr:uid="{00000000-0005-0000-0000-0000EA070000}"/>
    <cellStyle name="40% - 强调文字颜色 3 2 5" xfId="1980" xr:uid="{00000000-0005-0000-0000-0000EC070000}"/>
    <cellStyle name="40% - 强调文字颜色 3 2 5 2" xfId="1981" xr:uid="{00000000-0005-0000-0000-0000ED070000}"/>
    <cellStyle name="40% - 强调文字颜色 3 2 5 3" xfId="1982" xr:uid="{00000000-0005-0000-0000-0000EE070000}"/>
    <cellStyle name="40% - 强调文字颜色 3 2 5 4" xfId="1983" xr:uid="{00000000-0005-0000-0000-0000EF070000}"/>
    <cellStyle name="40% - 强调文字颜色 3 2 5 4 2" xfId="1985" xr:uid="{00000000-0005-0000-0000-0000F1070000}"/>
    <cellStyle name="40% - 强调文字颜色 3 2 6" xfId="1990" xr:uid="{00000000-0005-0000-0000-0000F6070000}"/>
    <cellStyle name="40% - 强调文字颜色 3 2 6 2" xfId="1991" xr:uid="{00000000-0005-0000-0000-0000F7070000}"/>
    <cellStyle name="40% - 强调文字颜色 3 2 6 3" xfId="1992" xr:uid="{00000000-0005-0000-0000-0000F8070000}"/>
    <cellStyle name="40% - 强调文字颜色 3 2 6 4" xfId="1993" xr:uid="{00000000-0005-0000-0000-0000F9070000}"/>
    <cellStyle name="40% - 强调文字颜色 3 2 6 4 2" xfId="1995" xr:uid="{00000000-0005-0000-0000-0000FB070000}"/>
    <cellStyle name="40% - 强调文字颜色 3 2 7" xfId="428" xr:uid="{00000000-0005-0000-0000-0000DC010000}"/>
    <cellStyle name="40% - 强调文字颜色 3 2 7 2" xfId="432" xr:uid="{00000000-0005-0000-0000-0000E0010000}"/>
    <cellStyle name="40% - 强调文字颜色 3 2 7 3" xfId="467" xr:uid="{00000000-0005-0000-0000-000003020000}"/>
    <cellStyle name="40% - 强调文字颜色 3 2 8" xfId="485" xr:uid="{00000000-0005-0000-0000-000015020000}"/>
    <cellStyle name="40% - 强调文字颜色 3 2 8 2" xfId="146" xr:uid="{00000000-0005-0000-0000-0000C2000000}"/>
    <cellStyle name="40% - 强调文字颜色 3 2 8 3" xfId="511" xr:uid="{00000000-0005-0000-0000-00002F020000}"/>
    <cellStyle name="40% - 强调文字颜色 3 2 8 4" xfId="520" xr:uid="{00000000-0005-0000-0000-000038020000}"/>
    <cellStyle name="40% - 强调文字颜色 3 2 8 4 2" xfId="523" xr:uid="{00000000-0005-0000-0000-00003B020000}"/>
    <cellStyle name="40% - 强调文字颜色 3 2 9" xfId="537" xr:uid="{00000000-0005-0000-0000-000049020000}"/>
    <cellStyle name="40% - 强调文字颜色 3 2 9 2" xfId="540" xr:uid="{00000000-0005-0000-0000-00004C020000}"/>
    <cellStyle name="40% - 强调文字颜色 3 3" xfId="1998" xr:uid="{00000000-0005-0000-0000-0000FE070000}"/>
    <cellStyle name="40% - 强调文字颜色 3 3 2" xfId="1170" xr:uid="{00000000-0005-0000-0000-0000C2040000}"/>
    <cellStyle name="40% - 强调文字颜色 3 3 2 2" xfId="1174" xr:uid="{00000000-0005-0000-0000-0000C6040000}"/>
    <cellStyle name="40% - 强调文字颜色 3 3 2 2 2" xfId="2001" xr:uid="{00000000-0005-0000-0000-000001080000}"/>
    <cellStyle name="40% - 强调文字颜色 3 3 2 2 3" xfId="2003" xr:uid="{00000000-0005-0000-0000-000003080000}"/>
    <cellStyle name="40% - 强调文字颜色 3 3 2 3" xfId="2005" xr:uid="{00000000-0005-0000-0000-000005080000}"/>
    <cellStyle name="40% - 强调文字颜色 3 3 2 3 2" xfId="2008" xr:uid="{00000000-0005-0000-0000-000008080000}"/>
    <cellStyle name="40% - 强调文字颜色 3 3 2 3 3" xfId="2009" xr:uid="{00000000-0005-0000-0000-000009080000}"/>
    <cellStyle name="40% - 强调文字颜色 3 3 2 4" xfId="2010" xr:uid="{00000000-0005-0000-0000-00000A080000}"/>
    <cellStyle name="40% - 强调文字颜色 3 3 2 4 2" xfId="2011" xr:uid="{00000000-0005-0000-0000-00000B080000}"/>
    <cellStyle name="40% - 强调文字颜色 3 3 2 5" xfId="2013" xr:uid="{00000000-0005-0000-0000-00000D080000}"/>
    <cellStyle name="40% - 强调文字颜色 3 3 3" xfId="2014" xr:uid="{00000000-0005-0000-0000-00000E080000}"/>
    <cellStyle name="40% - 强调文字颜色 3 3 3 2" xfId="19" xr:uid="{00000000-0005-0000-0000-000019000000}"/>
    <cellStyle name="40% - 强调文字颜色 3 3 3 2 2" xfId="1897" xr:uid="{00000000-0005-0000-0000-000099070000}"/>
    <cellStyle name="40% - 强调文字颜色 3 3 3 2 3" xfId="1999" xr:uid="{00000000-0005-0000-0000-0000FF070000}"/>
    <cellStyle name="40% - 强调文字颜色 3 3 3 3" xfId="115" xr:uid="{00000000-0005-0000-0000-00009D000000}"/>
    <cellStyle name="40% - 强调文字颜色 3 3 3 3 2" xfId="2017" xr:uid="{00000000-0005-0000-0000-000011080000}"/>
    <cellStyle name="40% - 强调文字颜色 3 3 3 4" xfId="120" xr:uid="{00000000-0005-0000-0000-0000A4000000}"/>
    <cellStyle name="40% - 强调文字颜色 3 3 4" xfId="2020" xr:uid="{00000000-0005-0000-0000-000014080000}"/>
    <cellStyle name="40% - 强调文字颜色 3 3 4 2" xfId="2023" xr:uid="{00000000-0005-0000-0000-000017080000}"/>
    <cellStyle name="40% - 强调文字颜色 3 3 4 3" xfId="2026" xr:uid="{00000000-0005-0000-0000-00001A080000}"/>
    <cellStyle name="40% - 强调文字颜色 3 3 5" xfId="2029" xr:uid="{00000000-0005-0000-0000-00001D080000}"/>
    <cellStyle name="40% - 强调文字颜色 3 3 5 2" xfId="2032" xr:uid="{00000000-0005-0000-0000-000020080000}"/>
    <cellStyle name="40% - 强调文字颜色 3 3 6" xfId="2035" xr:uid="{00000000-0005-0000-0000-000023080000}"/>
    <cellStyle name="40% - 强调文字颜色 3 4" xfId="342" xr:uid="{00000000-0005-0000-0000-000086010000}"/>
    <cellStyle name="40% - 强调文字颜色 3 4 2" xfId="2038" xr:uid="{00000000-0005-0000-0000-000026080000}"/>
    <cellStyle name="40% - 强调文字颜色 3 4 2 2" xfId="2039" xr:uid="{00000000-0005-0000-0000-000027080000}"/>
    <cellStyle name="40% - 强调文字颜色 3 4 2 3" xfId="2041" xr:uid="{00000000-0005-0000-0000-000029080000}"/>
    <cellStyle name="40% - 强调文字颜色 3 4 2 4" xfId="2042" xr:uid="{00000000-0005-0000-0000-00002A080000}"/>
    <cellStyle name="40% - 强调文字颜色 3 4 2 4 2" xfId="2043" xr:uid="{00000000-0005-0000-0000-00002B080000}"/>
    <cellStyle name="40% - 强调文字颜色 3 4 3" xfId="2044" xr:uid="{00000000-0005-0000-0000-00002C080000}"/>
    <cellStyle name="40% - 强调文字颜色 3 4 3 2" xfId="2045" xr:uid="{00000000-0005-0000-0000-00002D080000}"/>
    <cellStyle name="40% - 强调文字颜色 3 4 3 3" xfId="2046" xr:uid="{00000000-0005-0000-0000-00002E080000}"/>
    <cellStyle name="40% - 强调文字颜色 3 4 3 4" xfId="2047" xr:uid="{00000000-0005-0000-0000-00002F080000}"/>
    <cellStyle name="40% - 强调文字颜色 3 4 3 4 2" xfId="2048" xr:uid="{00000000-0005-0000-0000-000030080000}"/>
    <cellStyle name="40% - 强调文字颜色 3 4 4" xfId="1902" xr:uid="{00000000-0005-0000-0000-00009E070000}"/>
    <cellStyle name="40% - 强调文字颜色 3 4 4 2" xfId="1904" xr:uid="{00000000-0005-0000-0000-0000A0070000}"/>
    <cellStyle name="40% - 强调文字颜色 3 4 4 3" xfId="1906" xr:uid="{00000000-0005-0000-0000-0000A2070000}"/>
    <cellStyle name="40% - 强调文字颜色 3 4 5" xfId="1910" xr:uid="{00000000-0005-0000-0000-0000A6070000}"/>
    <cellStyle name="40% - 强调文字颜色 3 4 5 2" xfId="2049" xr:uid="{00000000-0005-0000-0000-000031080000}"/>
    <cellStyle name="40% - 强调文字颜色 3 4 5 3" xfId="2050" xr:uid="{00000000-0005-0000-0000-000032080000}"/>
    <cellStyle name="40% - 强调文字颜色 3 4 5 4" xfId="2051" xr:uid="{00000000-0005-0000-0000-000033080000}"/>
    <cellStyle name="40% - 强调文字颜色 3 4 5 4 2" xfId="2052" xr:uid="{00000000-0005-0000-0000-000034080000}"/>
    <cellStyle name="40% - 强调文字颜色 3 4 6" xfId="1912" xr:uid="{00000000-0005-0000-0000-0000A8070000}"/>
    <cellStyle name="40% - 强调文字颜色 3 4 6 2" xfId="1914" xr:uid="{00000000-0005-0000-0000-0000AA070000}"/>
    <cellStyle name="40% - 强调文字颜色 3 4 7" xfId="61" xr:uid="{00000000-0005-0000-0000-000055000000}"/>
    <cellStyle name="40% - 强调文字颜色 3 4 7 2" xfId="102" xr:uid="{00000000-0005-0000-0000-00008A000000}"/>
    <cellStyle name="40% - 强调文字颜色 3 5" xfId="2055" xr:uid="{00000000-0005-0000-0000-000037080000}"/>
    <cellStyle name="40% - 强调文字颜色 3 5 2" xfId="2057" xr:uid="{00000000-0005-0000-0000-000039080000}"/>
    <cellStyle name="40% - 强调文字颜色 3 5 2 2" xfId="2058" xr:uid="{00000000-0005-0000-0000-00003A080000}"/>
    <cellStyle name="40% - 强调文字颜色 3 5 2 3" xfId="2062" xr:uid="{00000000-0005-0000-0000-00003E080000}"/>
    <cellStyle name="40% - 强调文字颜色 3 5 3" xfId="2067" xr:uid="{00000000-0005-0000-0000-000043080000}"/>
    <cellStyle name="40% - 强调文字颜色 3 5 3 2" xfId="2068" xr:uid="{00000000-0005-0000-0000-000044080000}"/>
    <cellStyle name="40% - 强调文字颜色 3 5 3 3" xfId="2069" xr:uid="{00000000-0005-0000-0000-000045080000}"/>
    <cellStyle name="40% - 强调文字颜色 3 5 4" xfId="1918" xr:uid="{00000000-0005-0000-0000-0000AE070000}"/>
    <cellStyle name="40% - 强调文字颜色 3 5 5" xfId="1920" xr:uid="{00000000-0005-0000-0000-0000B0070000}"/>
    <cellStyle name="40% - 强调文字颜色 3 6" xfId="2070" xr:uid="{00000000-0005-0000-0000-000046080000}"/>
    <cellStyle name="40% - 强调文字颜色 3 6 2" xfId="1661" xr:uid="{00000000-0005-0000-0000-0000AD060000}"/>
    <cellStyle name="40% - 强调文字颜色 3 6 3" xfId="2071" xr:uid="{00000000-0005-0000-0000-000047080000}"/>
    <cellStyle name="40% - 强调文字颜色 3 6 4" xfId="2072" xr:uid="{00000000-0005-0000-0000-000048080000}"/>
    <cellStyle name="40% - 强调文字颜色 3 6 4 2" xfId="2073" xr:uid="{00000000-0005-0000-0000-000049080000}"/>
    <cellStyle name="40% - 强调文字颜色 4 2" xfId="2018" xr:uid="{00000000-0005-0000-0000-000012080000}"/>
    <cellStyle name="40% - 强调文字颜色 4 2 10" xfId="2074" xr:uid="{00000000-0005-0000-0000-00004A080000}"/>
    <cellStyle name="40% - 强调文字颜色 4 2 11" xfId="2075" xr:uid="{00000000-0005-0000-0000-00004B080000}"/>
    <cellStyle name="40% - 强调文字颜色 4 2 2" xfId="2076" xr:uid="{00000000-0005-0000-0000-00004C080000}"/>
    <cellStyle name="40% - 强调文字颜色 4 2 2 2" xfId="2078" xr:uid="{00000000-0005-0000-0000-00004E080000}"/>
    <cellStyle name="40% - 强调文字颜色 4 2 2 2 2" xfId="2080" xr:uid="{00000000-0005-0000-0000-000050080000}"/>
    <cellStyle name="40% - 强调文字颜色 4 2 2 2 2 2" xfId="2081" xr:uid="{00000000-0005-0000-0000-000051080000}"/>
    <cellStyle name="40% - 强调文字颜色 4 2 2 2 2 3" xfId="2083" xr:uid="{00000000-0005-0000-0000-000053080000}"/>
    <cellStyle name="40% - 强调文字颜色 4 2 2 2 2 3 2" xfId="2085" xr:uid="{00000000-0005-0000-0000-000055080000}"/>
    <cellStyle name="40% - 强调文字颜色 4 2 2 2 3" xfId="2087" xr:uid="{00000000-0005-0000-0000-000057080000}"/>
    <cellStyle name="40% - 强调文字颜色 4 2 2 2 4" xfId="2088" xr:uid="{00000000-0005-0000-0000-000058080000}"/>
    <cellStyle name="40% - 强调文字颜色 4 2 2 2 4 2" xfId="2089" xr:uid="{00000000-0005-0000-0000-000059080000}"/>
    <cellStyle name="40% - 强调文字颜色 4 2 2 3" xfId="2090" xr:uid="{00000000-0005-0000-0000-00005A080000}"/>
    <cellStyle name="40% - 强调文字颜色 4 2 2 3 2" xfId="2093" xr:uid="{00000000-0005-0000-0000-00005D080000}"/>
    <cellStyle name="40% - 强调文字颜色 4 2 2 3 2 2" xfId="2094" xr:uid="{00000000-0005-0000-0000-00005E080000}"/>
    <cellStyle name="40% - 强调文字颜色 4 2 2 3 2 3" xfId="2095" xr:uid="{00000000-0005-0000-0000-00005F080000}"/>
    <cellStyle name="40% - 强调文字颜色 4 2 2 3 2 3 2" xfId="2098" xr:uid="{00000000-0005-0000-0000-000062080000}"/>
    <cellStyle name="40% - 强调文字颜色 4 2 2 3 3" xfId="2099" xr:uid="{00000000-0005-0000-0000-000063080000}"/>
    <cellStyle name="40% - 强调文字颜色 4 2 2 3 4" xfId="2100" xr:uid="{00000000-0005-0000-0000-000064080000}"/>
    <cellStyle name="40% - 强调文字颜色 4 2 2 3 4 2" xfId="2102" xr:uid="{00000000-0005-0000-0000-000066080000}"/>
    <cellStyle name="40% - 强调文字颜色 4 2 2 4" xfId="2104" xr:uid="{00000000-0005-0000-0000-000068080000}"/>
    <cellStyle name="40% - 强调文字颜色 4 2 2 4 2" xfId="2106" xr:uid="{00000000-0005-0000-0000-00006A080000}"/>
    <cellStyle name="40% - 强调文字颜色 4 2 2 4 3" xfId="2108" xr:uid="{00000000-0005-0000-0000-00006C080000}"/>
    <cellStyle name="40% - 强调文字颜色 4 2 2 4 3 2" xfId="2109" xr:uid="{00000000-0005-0000-0000-00006D080000}"/>
    <cellStyle name="40% - 强调文字颜色 4 2 2 5" xfId="2110" xr:uid="{00000000-0005-0000-0000-00006E080000}"/>
    <cellStyle name="40% - 强调文字颜色 4 2 2 6" xfId="2111" xr:uid="{00000000-0005-0000-0000-00006F080000}"/>
    <cellStyle name="40% - 强调文字颜色 4 2 2 6 2" xfId="2113" xr:uid="{00000000-0005-0000-0000-000071080000}"/>
    <cellStyle name="40% - 强调文字颜色 4 2 2 7" xfId="2115" xr:uid="{00000000-0005-0000-0000-000073080000}"/>
    <cellStyle name="40% - 强调文字颜色 4 2 2 7 2" xfId="2117" xr:uid="{00000000-0005-0000-0000-000075080000}"/>
    <cellStyle name="40% - 强调文字颜色 4 2 3" xfId="2120" xr:uid="{00000000-0005-0000-0000-000078080000}"/>
    <cellStyle name="40% - 强调文字颜色 4 2 3 2" xfId="96" xr:uid="{00000000-0005-0000-0000-000082000000}"/>
    <cellStyle name="40% - 强调文字颜色 4 2 3 2 2" xfId="2122" xr:uid="{00000000-0005-0000-0000-00007A080000}"/>
    <cellStyle name="40% - 强调文字颜色 4 2 3 2 2 2" xfId="2124" xr:uid="{00000000-0005-0000-0000-00007C080000}"/>
    <cellStyle name="40% - 强调文字颜色 4 2 3 2 2 3" xfId="2125" xr:uid="{00000000-0005-0000-0000-00007D080000}"/>
    <cellStyle name="40% - 强调文字颜色 4 2 3 2 2 3 2" xfId="2126" xr:uid="{00000000-0005-0000-0000-00007E080000}"/>
    <cellStyle name="40% - 强调文字颜色 4 2 3 2 3" xfId="2127" xr:uid="{00000000-0005-0000-0000-00007F080000}"/>
    <cellStyle name="40% - 强调文字颜色 4 2 3 2 4" xfId="2128" xr:uid="{00000000-0005-0000-0000-000080080000}"/>
    <cellStyle name="40% - 强调文字颜色 4 2 3 2 4 2" xfId="2130" xr:uid="{00000000-0005-0000-0000-000082080000}"/>
    <cellStyle name="40% - 强调文字颜色 4 2 3 3" xfId="71" xr:uid="{00000000-0005-0000-0000-000063000000}"/>
    <cellStyle name="40% - 强调文字颜色 4 2 3 3 2" xfId="2131" xr:uid="{00000000-0005-0000-0000-000083080000}"/>
    <cellStyle name="40% - 强调文字颜色 4 2 3 3 2 2" xfId="2132" xr:uid="{00000000-0005-0000-0000-000084080000}"/>
    <cellStyle name="40% - 强调文字颜色 4 2 3 3 3" xfId="2133" xr:uid="{00000000-0005-0000-0000-000085080000}"/>
    <cellStyle name="40% - 强调文字颜色 4 2 3 4" xfId="105" xr:uid="{00000000-0005-0000-0000-000090000000}"/>
    <cellStyle name="40% - 强调文字颜色 4 2 3 4 2" xfId="2134" xr:uid="{00000000-0005-0000-0000-000086080000}"/>
    <cellStyle name="40% - 强调文字颜色 4 2 3 5" xfId="106" xr:uid="{00000000-0005-0000-0000-000092000000}"/>
    <cellStyle name="40% - 强调文字颜色 4 2 3 5 2" xfId="2135" xr:uid="{00000000-0005-0000-0000-000087080000}"/>
    <cellStyle name="40% - 强调文字颜色 4 2 3 5 3" xfId="2137" xr:uid="{00000000-0005-0000-0000-000089080000}"/>
    <cellStyle name="40% - 强调文字颜色 4 2 3 6" xfId="117" xr:uid="{00000000-0005-0000-0000-0000A0000000}"/>
    <cellStyle name="40% - 强调文字颜色 4 2 3 6 2" xfId="2138" xr:uid="{00000000-0005-0000-0000-00008A080000}"/>
    <cellStyle name="40% - 强调文字颜色 4 2 4" xfId="2140" xr:uid="{00000000-0005-0000-0000-00008C080000}"/>
    <cellStyle name="40% - 强调文字颜色 4 2 4 2" xfId="2143" xr:uid="{00000000-0005-0000-0000-00008F080000}"/>
    <cellStyle name="40% - 强调文字颜色 4 2 4 2 2" xfId="2145" xr:uid="{00000000-0005-0000-0000-000091080000}"/>
    <cellStyle name="40% - 强调文字颜色 4 2 4 2 3" xfId="2147" xr:uid="{00000000-0005-0000-0000-000093080000}"/>
    <cellStyle name="40% - 强调文字颜色 4 2 4 2 3 2" xfId="2149" xr:uid="{00000000-0005-0000-0000-000095080000}"/>
    <cellStyle name="40% - 强调文字颜色 4 2 4 3" xfId="2152" xr:uid="{00000000-0005-0000-0000-000098080000}"/>
    <cellStyle name="40% - 强调文字颜色 4 2 4 4" xfId="2154" xr:uid="{00000000-0005-0000-0000-00009A080000}"/>
    <cellStyle name="40% - 强调文字颜色 4 2 4 4 2" xfId="2157" xr:uid="{00000000-0005-0000-0000-00009D080000}"/>
    <cellStyle name="40% - 强调文字颜色 4 2 5" xfId="2159" xr:uid="{00000000-0005-0000-0000-00009F080000}"/>
    <cellStyle name="40% - 强调文字颜色 4 2 5 2" xfId="2160" xr:uid="{00000000-0005-0000-0000-0000A0080000}"/>
    <cellStyle name="40% - 强调文字颜色 4 2 5 2 2" xfId="2162" xr:uid="{00000000-0005-0000-0000-0000A2080000}"/>
    <cellStyle name="40% - 强调文字颜色 4 2 5 2 3" xfId="2163" xr:uid="{00000000-0005-0000-0000-0000A3080000}"/>
    <cellStyle name="40% - 强调文字颜色 4 2 5 2 3 2" xfId="2164" xr:uid="{00000000-0005-0000-0000-0000A4080000}"/>
    <cellStyle name="40% - 强调文字颜色 4 2 5 3" xfId="2166" xr:uid="{00000000-0005-0000-0000-0000A6080000}"/>
    <cellStyle name="40% - 强调文字颜色 4 2 5 4" xfId="2168" xr:uid="{00000000-0005-0000-0000-0000A8080000}"/>
    <cellStyle name="40% - 强调文字颜色 4 2 5 4 2" xfId="291" xr:uid="{00000000-0005-0000-0000-000053010000}"/>
    <cellStyle name="40% - 强调文字颜色 4 2 6" xfId="463" xr:uid="{00000000-0005-0000-0000-0000FF010000}"/>
    <cellStyle name="40% - 强调文字颜色 4 2 6 2" xfId="2169" xr:uid="{00000000-0005-0000-0000-0000A9080000}"/>
    <cellStyle name="40% - 强调文字颜色 4 2 6 3" xfId="2172" xr:uid="{00000000-0005-0000-0000-0000AC080000}"/>
    <cellStyle name="40% - 强调文字颜色 4 2 6 4" xfId="2174" xr:uid="{00000000-0005-0000-0000-0000AE080000}"/>
    <cellStyle name="40% - 强调文字颜色 4 2 6 4 2" xfId="568" xr:uid="{00000000-0005-0000-0000-000068020000}"/>
    <cellStyle name="40% - 强调文字颜色 4 2 7" xfId="704" xr:uid="{00000000-0005-0000-0000-0000F0020000}"/>
    <cellStyle name="40% - 强调文字颜色 4 2 7 2" xfId="708" xr:uid="{00000000-0005-0000-0000-0000F4020000}"/>
    <cellStyle name="40% - 强调文字颜色 4 2 7 3" xfId="725" xr:uid="{00000000-0005-0000-0000-000005030000}"/>
    <cellStyle name="40% - 强调文字颜色 4 2 7 4" xfId="727" xr:uid="{00000000-0005-0000-0000-000007030000}"/>
    <cellStyle name="40% - 强调文字颜色 4 2 7 4 2" xfId="579" xr:uid="{00000000-0005-0000-0000-000073020000}"/>
    <cellStyle name="40% - 强调文字颜色 4 2 8" xfId="733" xr:uid="{00000000-0005-0000-0000-00000D030000}"/>
    <cellStyle name="40% - 强调文字颜色 4 2 8 2" xfId="739" xr:uid="{00000000-0005-0000-0000-000013030000}"/>
    <cellStyle name="40% - 强调文字颜色 4 2 8 3" xfId="7" xr:uid="{00000000-0005-0000-0000-00000A000000}"/>
    <cellStyle name="40% - 强调文字颜色 4 2 8 4" xfId="761" xr:uid="{00000000-0005-0000-0000-000029030000}"/>
    <cellStyle name="40% - 强调文字颜色 4 2 8 4 2" xfId="765" xr:uid="{00000000-0005-0000-0000-00002D030000}"/>
    <cellStyle name="40% - 强调文字颜色 4 2 9" xfId="772" xr:uid="{00000000-0005-0000-0000-000034030000}"/>
    <cellStyle name="40% - 强调文字颜色 4 2 9 2" xfId="778" xr:uid="{00000000-0005-0000-0000-00003A030000}"/>
    <cellStyle name="40% - 强调文字颜色 4 3" xfId="2176" xr:uid="{00000000-0005-0000-0000-0000B0080000}"/>
    <cellStyle name="40% - 强调文字颜色 4 3 2" xfId="2177" xr:uid="{00000000-0005-0000-0000-0000B1080000}"/>
    <cellStyle name="40% - 强调文字颜色 4 3 2 2" xfId="2178" xr:uid="{00000000-0005-0000-0000-0000B2080000}"/>
    <cellStyle name="40% - 强调文字颜色 4 3 2 2 2" xfId="1699" xr:uid="{00000000-0005-0000-0000-0000D3060000}"/>
    <cellStyle name="40% - 强调文字颜色 4 3 2 2 3" xfId="1701" xr:uid="{00000000-0005-0000-0000-0000D5060000}"/>
    <cellStyle name="40% - 强调文字颜色 4 3 2 3" xfId="2179" xr:uid="{00000000-0005-0000-0000-0000B3080000}"/>
    <cellStyle name="40% - 强调文字颜色 4 3 2 3 2" xfId="2180" xr:uid="{00000000-0005-0000-0000-0000B4080000}"/>
    <cellStyle name="40% - 强调文字颜色 4 3 2 3 3" xfId="2183" xr:uid="{00000000-0005-0000-0000-0000B7080000}"/>
    <cellStyle name="40% - 强调文字颜色 4 3 2 4" xfId="2184" xr:uid="{00000000-0005-0000-0000-0000B8080000}"/>
    <cellStyle name="40% - 强调文字颜色 4 3 2 4 2" xfId="1715" xr:uid="{00000000-0005-0000-0000-0000E3060000}"/>
    <cellStyle name="40% - 强调文字颜色 4 3 2 5" xfId="2185" xr:uid="{00000000-0005-0000-0000-0000B9080000}"/>
    <cellStyle name="40% - 强调文字颜色 4 3 3" xfId="2186" xr:uid="{00000000-0005-0000-0000-0000BA080000}"/>
    <cellStyle name="40% - 强调文字颜色 4 3 3 2" xfId="2187" xr:uid="{00000000-0005-0000-0000-0000BB080000}"/>
    <cellStyle name="40% - 强调文字颜色 4 3 3 3" xfId="2189" xr:uid="{00000000-0005-0000-0000-0000BD080000}"/>
    <cellStyle name="40% - 强调文字颜色 4 3 4" xfId="2191" xr:uid="{00000000-0005-0000-0000-0000BF080000}"/>
    <cellStyle name="40% - 强调文字颜色 4 3 4 2" xfId="2192" xr:uid="{00000000-0005-0000-0000-0000C0080000}"/>
    <cellStyle name="40% - 强调文字颜色 4 3 4 3" xfId="2194" xr:uid="{00000000-0005-0000-0000-0000C2080000}"/>
    <cellStyle name="40% - 强调文字颜色 4 3 5" xfId="2196" xr:uid="{00000000-0005-0000-0000-0000C4080000}"/>
    <cellStyle name="40% - 强调文字颜色 4 3 5 2" xfId="2197" xr:uid="{00000000-0005-0000-0000-0000C5080000}"/>
    <cellStyle name="40% - 强调文字颜色 4 3 5 3" xfId="2198" xr:uid="{00000000-0005-0000-0000-0000C6080000}"/>
    <cellStyle name="40% - 强调文字颜色 4 3 6" xfId="2199" xr:uid="{00000000-0005-0000-0000-0000C7080000}"/>
    <cellStyle name="40% - 强调文字颜色 4 3 6 2" xfId="2201" xr:uid="{00000000-0005-0000-0000-0000C9080000}"/>
    <cellStyle name="40% - 强调文字颜色 4 3 7" xfId="132" xr:uid="{00000000-0005-0000-0000-0000B2000000}"/>
    <cellStyle name="40% - 强调文字颜色 4 4" xfId="2202" xr:uid="{00000000-0005-0000-0000-0000CA080000}"/>
    <cellStyle name="40% - 强调文字颜色 4 4 2" xfId="2203" xr:uid="{00000000-0005-0000-0000-0000CB080000}"/>
    <cellStyle name="40% - 强调文字颜色 4 4 2 2" xfId="2204" xr:uid="{00000000-0005-0000-0000-0000CC080000}"/>
    <cellStyle name="40% - 强调文字颜色 4 4 2 3" xfId="2205" xr:uid="{00000000-0005-0000-0000-0000CD080000}"/>
    <cellStyle name="40% - 强调文字颜色 4 4 2 4" xfId="2206" xr:uid="{00000000-0005-0000-0000-0000CE080000}"/>
    <cellStyle name="40% - 强调文字颜色 4 4 2 4 2" xfId="356" xr:uid="{00000000-0005-0000-0000-000094010000}"/>
    <cellStyle name="40% - 强调文字颜色 4 4 3" xfId="2207" xr:uid="{00000000-0005-0000-0000-0000CF080000}"/>
    <cellStyle name="40% - 强调文字颜色 4 4 3 2" xfId="2208" xr:uid="{00000000-0005-0000-0000-0000D0080000}"/>
    <cellStyle name="40% - 强调文字颜色 4 4 3 3" xfId="2210" xr:uid="{00000000-0005-0000-0000-0000D2080000}"/>
    <cellStyle name="40% - 强调文字颜色 4 4 3 4" xfId="2212" xr:uid="{00000000-0005-0000-0000-0000D4080000}"/>
    <cellStyle name="40% - 强调文字颜色 4 4 3 4 2" xfId="387" xr:uid="{00000000-0005-0000-0000-0000B3010000}"/>
    <cellStyle name="40% - 强调文字颜色 4 4 4" xfId="1931" xr:uid="{00000000-0005-0000-0000-0000BB070000}"/>
    <cellStyle name="40% - 强调文字颜色 4 4 4 2" xfId="1933" xr:uid="{00000000-0005-0000-0000-0000BD070000}"/>
    <cellStyle name="40% - 强调文字颜色 4 4 4 3" xfId="1936" xr:uid="{00000000-0005-0000-0000-0000C0070000}"/>
    <cellStyle name="40% - 强调文字颜色 4 4 5" xfId="1942" xr:uid="{00000000-0005-0000-0000-0000C6070000}"/>
    <cellStyle name="40% - 强调文字颜色 4 4 5 2" xfId="2213" xr:uid="{00000000-0005-0000-0000-0000D5080000}"/>
    <cellStyle name="40% - 强调文字颜色 4 4 5 3" xfId="2215" xr:uid="{00000000-0005-0000-0000-0000D7080000}"/>
    <cellStyle name="40% - 强调文字颜色 4 4 5 4" xfId="2150" xr:uid="{00000000-0005-0000-0000-000096080000}"/>
    <cellStyle name="40% - 强调文字颜色 4 4 5 4 2" xfId="2218" xr:uid="{00000000-0005-0000-0000-0000DA080000}"/>
    <cellStyle name="40% - 强调文字颜色 4 4 6" xfId="1944" xr:uid="{00000000-0005-0000-0000-0000C8070000}"/>
    <cellStyle name="40% - 强调文字颜色 4 4 6 2" xfId="1946" xr:uid="{00000000-0005-0000-0000-0000CA070000}"/>
    <cellStyle name="40% - 强调文字颜色 4 4 7" xfId="848" xr:uid="{00000000-0005-0000-0000-000080030000}"/>
    <cellStyle name="40% - 强调文字颜色 4 4 7 2" xfId="453" xr:uid="{00000000-0005-0000-0000-0000F5010000}"/>
    <cellStyle name="40% - 强调文字颜色 4 4 7 3" xfId="460" xr:uid="{00000000-0005-0000-0000-0000FC010000}"/>
    <cellStyle name="40% - 强调文字颜色 4 5" xfId="2220" xr:uid="{00000000-0005-0000-0000-0000DC080000}"/>
    <cellStyle name="40% - 强调文字颜色 4 5 2" xfId="2223" xr:uid="{00000000-0005-0000-0000-0000DF080000}"/>
    <cellStyle name="40% - 强调文字颜色 4 5 2 2" xfId="2224" xr:uid="{00000000-0005-0000-0000-0000E0080000}"/>
    <cellStyle name="40% - 强调文字颜色 4 5 2 3" xfId="2225" xr:uid="{00000000-0005-0000-0000-0000E1080000}"/>
    <cellStyle name="40% - 强调文字颜色 4 5 3" xfId="2227" xr:uid="{00000000-0005-0000-0000-0000E3080000}"/>
    <cellStyle name="40% - 强调文字颜色 4 5 3 2" xfId="2228" xr:uid="{00000000-0005-0000-0000-0000E4080000}"/>
    <cellStyle name="40% - 强调文字颜色 4 5 3 3" xfId="2229" xr:uid="{00000000-0005-0000-0000-0000E5080000}"/>
    <cellStyle name="40% - 强调文字颜色 4 5 4" xfId="1951" xr:uid="{00000000-0005-0000-0000-0000CF070000}"/>
    <cellStyle name="40% - 强调文字颜色 4 5 5" xfId="1954" xr:uid="{00000000-0005-0000-0000-0000D2070000}"/>
    <cellStyle name="40% - 强调文字颜色 4 6" xfId="2230" xr:uid="{00000000-0005-0000-0000-0000E6080000}"/>
    <cellStyle name="40% - 强调文字颜色 4 6 2" xfId="2231" xr:uid="{00000000-0005-0000-0000-0000E7080000}"/>
    <cellStyle name="40% - 强调文字颜色 4 6 3" xfId="2233" xr:uid="{00000000-0005-0000-0000-0000E9080000}"/>
    <cellStyle name="40% - 强调文字颜色 4 6 4" xfId="1958" xr:uid="{00000000-0005-0000-0000-0000D6070000}"/>
    <cellStyle name="40% - 强调文字颜色 4 6 4 2" xfId="2235" xr:uid="{00000000-0005-0000-0000-0000EB080000}"/>
    <cellStyle name="40% - 强调文字颜色 5 2" xfId="2238" xr:uid="{00000000-0005-0000-0000-0000EE080000}"/>
    <cellStyle name="40% - 强调文字颜色 5 2 2" xfId="2240" xr:uid="{00000000-0005-0000-0000-0000F0080000}"/>
    <cellStyle name="40% - 强调文字颜色 5 2 2 2" xfId="2243" xr:uid="{00000000-0005-0000-0000-0000F3080000}"/>
    <cellStyle name="40% - 强调文字颜色 5 2 2 2 2" xfId="2246" xr:uid="{00000000-0005-0000-0000-0000F6080000}"/>
    <cellStyle name="40% - 强调文字颜色 5 2 2 2 2 2" xfId="2249" xr:uid="{00000000-0005-0000-0000-0000F9080000}"/>
    <cellStyle name="40% - 强调文字颜色 5 2 2 2 2 3" xfId="1965" xr:uid="{00000000-0005-0000-0000-0000DD070000}"/>
    <cellStyle name="40% - 强调文字颜色 5 2 2 2 2 3 2" xfId="2253" xr:uid="{00000000-0005-0000-0000-0000FD080000}"/>
    <cellStyle name="40% - 强调文字颜色 5 2 2 2 3" xfId="1624" xr:uid="{00000000-0005-0000-0000-000088060000}"/>
    <cellStyle name="40% - 强调文字颜色 5 2 2 2 4" xfId="2254" xr:uid="{00000000-0005-0000-0000-0000FE080000}"/>
    <cellStyle name="40% - 强调文字颜色 5 2 2 2 4 2" xfId="2256" xr:uid="{00000000-0005-0000-0000-000000090000}"/>
    <cellStyle name="40% - 强调文字颜色 5 2 2 3" xfId="2258" xr:uid="{00000000-0005-0000-0000-000002090000}"/>
    <cellStyle name="40% - 强调文字颜色 5 2 2 3 2" xfId="2262" xr:uid="{00000000-0005-0000-0000-000006090000}"/>
    <cellStyle name="40% - 强调文字颜色 5 2 2 3 3" xfId="2263" xr:uid="{00000000-0005-0000-0000-000007090000}"/>
    <cellStyle name="40% - 强调文字颜色 5 2 2 3 3 2" xfId="2265" xr:uid="{00000000-0005-0000-0000-000009090000}"/>
    <cellStyle name="40% - 强调文字颜色 5 2 2 4" xfId="2268" xr:uid="{00000000-0005-0000-0000-00000C090000}"/>
    <cellStyle name="40% - 强调文字颜色 5 2 2 5" xfId="2271" xr:uid="{00000000-0005-0000-0000-00000F090000}"/>
    <cellStyle name="40% - 强调文字颜色 5 2 2 5 2" xfId="2272" xr:uid="{00000000-0005-0000-0000-000010090000}"/>
    <cellStyle name="40% - 强调文字颜色 5 2 2 6" xfId="2273" xr:uid="{00000000-0005-0000-0000-000011090000}"/>
    <cellStyle name="40% - 强调文字颜色 5 2 2 6 2" xfId="2275" xr:uid="{00000000-0005-0000-0000-000013090000}"/>
    <cellStyle name="40% - 强调文字颜色 5 2 3" xfId="2276" xr:uid="{00000000-0005-0000-0000-000014090000}"/>
    <cellStyle name="40% - 强调文字颜色 5 2 3 2" xfId="2278" xr:uid="{00000000-0005-0000-0000-000016090000}"/>
    <cellStyle name="40% - 强调文字颜色 5 2 3 2 2" xfId="2281" xr:uid="{00000000-0005-0000-0000-000019090000}"/>
    <cellStyle name="40% - 强调文字颜色 5 2 3 2 2 2" xfId="2286" xr:uid="{00000000-0005-0000-0000-00001E090000}"/>
    <cellStyle name="40% - 强调文字颜色 5 2 3 2 2 3" xfId="2289" xr:uid="{00000000-0005-0000-0000-000021090000}"/>
    <cellStyle name="40% - 强调文字颜色 5 2 3 2 2 3 2" xfId="2291" xr:uid="{00000000-0005-0000-0000-000023090000}"/>
    <cellStyle name="40% - 强调文字颜色 5 2 3 2 3" xfId="1631" xr:uid="{00000000-0005-0000-0000-00008F060000}"/>
    <cellStyle name="40% - 强调文字颜色 5 2 3 2 4" xfId="2294" xr:uid="{00000000-0005-0000-0000-000026090000}"/>
    <cellStyle name="40% - 强调文字颜色 5 2 3 2 4 2" xfId="2297" xr:uid="{00000000-0005-0000-0000-000029090000}"/>
    <cellStyle name="40% - 强调文字颜色 5 2 3 3" xfId="2299" xr:uid="{00000000-0005-0000-0000-00002B090000}"/>
    <cellStyle name="40% - 强调文字颜色 5 2 3 3 2" xfId="2302" xr:uid="{00000000-0005-0000-0000-00002E090000}"/>
    <cellStyle name="40% - 强调文字颜色 5 2 3 3 2 2" xfId="2303" xr:uid="{00000000-0005-0000-0000-00002F090000}"/>
    <cellStyle name="40% - 强调文字颜色 5 2 3 3 3" xfId="2304" xr:uid="{00000000-0005-0000-0000-000030090000}"/>
    <cellStyle name="40% - 强调文字颜色 5 2 3 4" xfId="2306" xr:uid="{00000000-0005-0000-0000-000032090000}"/>
    <cellStyle name="40% - 强调文字颜色 5 2 3 4 2" xfId="2309" xr:uid="{00000000-0005-0000-0000-000035090000}"/>
    <cellStyle name="40% - 强调文字颜色 5 2 3 5" xfId="2312" xr:uid="{00000000-0005-0000-0000-000038090000}"/>
    <cellStyle name="40% - 强调文字颜色 5 2 3 5 2" xfId="2313" xr:uid="{00000000-0005-0000-0000-000039090000}"/>
    <cellStyle name="40% - 强调文字颜色 5 2 3 6" xfId="2314" xr:uid="{00000000-0005-0000-0000-00003A090000}"/>
    <cellStyle name="40% - 强调文字颜色 5 2 3 6 2" xfId="2315" xr:uid="{00000000-0005-0000-0000-00003B090000}"/>
    <cellStyle name="40% - 强调文字颜色 5 2 4" xfId="2316" xr:uid="{00000000-0005-0000-0000-00003C090000}"/>
    <cellStyle name="40% - 强调文字颜色 5 2 4 2" xfId="2318" xr:uid="{00000000-0005-0000-0000-00003E090000}"/>
    <cellStyle name="40% - 强调文字颜色 5 2 4 2 2" xfId="2322" xr:uid="{00000000-0005-0000-0000-000042090000}"/>
    <cellStyle name="40% - 强调文字颜色 5 2 4 2 3" xfId="2323" xr:uid="{00000000-0005-0000-0000-000043090000}"/>
    <cellStyle name="40% - 强调文字颜色 5 2 4 2 3 2" xfId="2325" xr:uid="{00000000-0005-0000-0000-000045090000}"/>
    <cellStyle name="40% - 强调文字颜色 5 2 4 3" xfId="2327" xr:uid="{00000000-0005-0000-0000-000047090000}"/>
    <cellStyle name="40% - 强调文字颜色 5 2 4 4" xfId="2329" xr:uid="{00000000-0005-0000-0000-000049090000}"/>
    <cellStyle name="40% - 强调文字颜色 5 2 4 4 2" xfId="2330" xr:uid="{00000000-0005-0000-0000-00004A090000}"/>
    <cellStyle name="40% - 强调文字颜色 5 2 5" xfId="2333" xr:uid="{00000000-0005-0000-0000-00004D090000}"/>
    <cellStyle name="40% - 强调文字颜色 5 2 5 2" xfId="2334" xr:uid="{00000000-0005-0000-0000-00004E090000}"/>
    <cellStyle name="40% - 强调文字颜色 5 2 5 3" xfId="2336" xr:uid="{00000000-0005-0000-0000-000050090000}"/>
    <cellStyle name="40% - 强调文字颜色 5 2 5 4" xfId="2338" xr:uid="{00000000-0005-0000-0000-000052090000}"/>
    <cellStyle name="40% - 强调文字颜色 5 2 5 4 2" xfId="2339" xr:uid="{00000000-0005-0000-0000-000053090000}"/>
    <cellStyle name="40% - 强调文字颜色 5 2 6" xfId="2341" xr:uid="{00000000-0005-0000-0000-000055090000}"/>
    <cellStyle name="40% - 强调文字颜色 5 2 6 2" xfId="773" xr:uid="{00000000-0005-0000-0000-000035030000}"/>
    <cellStyle name="40% - 强调文字颜色 5 2 6 3" xfId="795" xr:uid="{00000000-0005-0000-0000-00004B030000}"/>
    <cellStyle name="40% - 强调文字颜色 5 2 7" xfId="882" xr:uid="{00000000-0005-0000-0000-0000A2030000}"/>
    <cellStyle name="40% - 强调文字颜色 5 2 7 2" xfId="832" xr:uid="{00000000-0005-0000-0000-000070030000}"/>
    <cellStyle name="40% - 强调文字颜色 5 2 7 3" xfId="840" xr:uid="{00000000-0005-0000-0000-000078030000}"/>
    <cellStyle name="40% - 强调文字颜色 5 2 7 4" xfId="843" xr:uid="{00000000-0005-0000-0000-00007B030000}"/>
    <cellStyle name="40% - 强调文字颜色 5 2 7 4 2" xfId="2343" xr:uid="{00000000-0005-0000-0000-000057090000}"/>
    <cellStyle name="40% - 强调文字颜色 5 2 8" xfId="904" xr:uid="{00000000-0005-0000-0000-0000B8030000}"/>
    <cellStyle name="40% - 强调文字颜色 5 2 8 2" xfId="861" xr:uid="{00000000-0005-0000-0000-00008D030000}"/>
    <cellStyle name="40% - 强调文字颜色 5 2 9" xfId="912" xr:uid="{00000000-0005-0000-0000-0000C0030000}"/>
    <cellStyle name="40% - 强调文字颜色 5 3" xfId="2345" xr:uid="{00000000-0005-0000-0000-000059090000}"/>
    <cellStyle name="40% - 强调文字颜色 5 3 2" xfId="2346" xr:uid="{00000000-0005-0000-0000-00005A090000}"/>
    <cellStyle name="40% - 强调文字颜色 5 3 2 2" xfId="2347" xr:uid="{00000000-0005-0000-0000-00005B090000}"/>
    <cellStyle name="40% - 强调文字颜色 5 3 2 2 2" xfId="2348" xr:uid="{00000000-0005-0000-0000-00005C090000}"/>
    <cellStyle name="40% - 强调文字颜色 5 3 2 2 3" xfId="2349" xr:uid="{00000000-0005-0000-0000-00005D090000}"/>
    <cellStyle name="40% - 强调文字颜色 5 3 2 3" xfId="2350" xr:uid="{00000000-0005-0000-0000-00005E090000}"/>
    <cellStyle name="40% - 强调文字颜色 5 3 2 3 2" xfId="2351" xr:uid="{00000000-0005-0000-0000-00005F090000}"/>
    <cellStyle name="40% - 强调文字颜色 5 3 2 3 3" xfId="2352" xr:uid="{00000000-0005-0000-0000-000060090000}"/>
    <cellStyle name="40% - 强调文字颜色 5 3 2 4" xfId="2353" xr:uid="{00000000-0005-0000-0000-000061090000}"/>
    <cellStyle name="40% - 强调文字颜色 5 3 2 4 2" xfId="2355" xr:uid="{00000000-0005-0000-0000-000063090000}"/>
    <cellStyle name="40% - 强调文字颜色 5 3 2 5" xfId="2356" xr:uid="{00000000-0005-0000-0000-000064090000}"/>
    <cellStyle name="40% - 强调文字颜色 5 3 3" xfId="2357" xr:uid="{00000000-0005-0000-0000-000065090000}"/>
    <cellStyle name="40% - 强调文字颜色 5 3 3 2" xfId="2358" xr:uid="{00000000-0005-0000-0000-000066090000}"/>
    <cellStyle name="40% - 强调文字颜色 5 3 3 2 2" xfId="2359" xr:uid="{00000000-0005-0000-0000-000067090000}"/>
    <cellStyle name="40% - 强调文字颜色 5 3 3 2 3" xfId="2360" xr:uid="{00000000-0005-0000-0000-000068090000}"/>
    <cellStyle name="40% - 强调文字颜色 5 3 3 3" xfId="2361" xr:uid="{00000000-0005-0000-0000-000069090000}"/>
    <cellStyle name="40% - 强调文字颜色 5 3 3 3 2" xfId="2362" xr:uid="{00000000-0005-0000-0000-00006A090000}"/>
    <cellStyle name="40% - 强调文字颜色 5 3 3 4" xfId="2363" xr:uid="{00000000-0005-0000-0000-00006B090000}"/>
    <cellStyle name="40% - 强调文字颜色 5 3 4" xfId="2364" xr:uid="{00000000-0005-0000-0000-00006C090000}"/>
    <cellStyle name="40% - 强调文字颜色 5 3 4 2" xfId="2365" xr:uid="{00000000-0005-0000-0000-00006D090000}"/>
    <cellStyle name="40% - 强调文字颜色 5 3 4 3" xfId="2366" xr:uid="{00000000-0005-0000-0000-00006E090000}"/>
    <cellStyle name="40% - 强调文字颜色 5 3 5" xfId="2367" xr:uid="{00000000-0005-0000-0000-00006F090000}"/>
    <cellStyle name="40% - 强调文字颜色 5 3 5 2" xfId="2368" xr:uid="{00000000-0005-0000-0000-000070090000}"/>
    <cellStyle name="40% - 强调文字颜色 5 3 6" xfId="2369" xr:uid="{00000000-0005-0000-0000-000071090000}"/>
    <cellStyle name="40% - 强调文字颜色 5 4" xfId="2371" xr:uid="{00000000-0005-0000-0000-000073090000}"/>
    <cellStyle name="40% - 强调文字颜色 5 4 2" xfId="2372" xr:uid="{00000000-0005-0000-0000-000074090000}"/>
    <cellStyle name="40% - 强调文字颜色 5 4 2 2" xfId="2373" xr:uid="{00000000-0005-0000-0000-000075090000}"/>
    <cellStyle name="40% - 强调文字颜色 5 4 2 3" xfId="716" xr:uid="{00000000-0005-0000-0000-0000FC020000}"/>
    <cellStyle name="40% - 强调文字颜色 5 4 2 4" xfId="2374" xr:uid="{00000000-0005-0000-0000-000076090000}"/>
    <cellStyle name="40% - 强调文字颜色 5 4 2 4 2" xfId="2375" xr:uid="{00000000-0005-0000-0000-000077090000}"/>
    <cellStyle name="40% - 强调文字颜色 5 4 3" xfId="2378" xr:uid="{00000000-0005-0000-0000-00007A090000}"/>
    <cellStyle name="40% - 强调文字颜色 5 4 3 2" xfId="2379" xr:uid="{00000000-0005-0000-0000-00007B090000}"/>
    <cellStyle name="40% - 强调文字颜色 5 4 3 3" xfId="2381" xr:uid="{00000000-0005-0000-0000-00007D090000}"/>
    <cellStyle name="40% - 强调文字颜色 5 4 3 4" xfId="2382" xr:uid="{00000000-0005-0000-0000-00007E090000}"/>
    <cellStyle name="40% - 强调文字颜色 5 4 3 4 2" xfId="2383" xr:uid="{00000000-0005-0000-0000-00007F090000}"/>
    <cellStyle name="40% - 强调文字颜色 5 4 4" xfId="1972" xr:uid="{00000000-0005-0000-0000-0000E4070000}"/>
    <cellStyle name="40% - 强调文字颜色 5 4 4 2" xfId="2385" xr:uid="{00000000-0005-0000-0000-000081090000}"/>
    <cellStyle name="40% - 强调文字颜色 5 4 4 3" xfId="127" xr:uid="{00000000-0005-0000-0000-0000AD000000}"/>
    <cellStyle name="40% - 强调文字颜色 5 4 5" xfId="1974" xr:uid="{00000000-0005-0000-0000-0000E6070000}"/>
    <cellStyle name="40% - 强调文字颜色 5 4 5 2" xfId="1976" xr:uid="{00000000-0005-0000-0000-0000E8070000}"/>
    <cellStyle name="40% - 强调文字颜色 5 4 5 3" xfId="2386" xr:uid="{00000000-0005-0000-0000-000082090000}"/>
    <cellStyle name="40% - 强调文字颜色 5 4 5 4" xfId="2165" xr:uid="{00000000-0005-0000-0000-0000A5080000}"/>
    <cellStyle name="40% - 强调文字颜色 5 4 5 4 2" xfId="2387" xr:uid="{00000000-0005-0000-0000-000083090000}"/>
    <cellStyle name="40% - 强调文字颜色 5 4 6" xfId="2391" xr:uid="{00000000-0005-0000-0000-000087090000}"/>
    <cellStyle name="40% - 强调文字颜色 5 4 6 2" xfId="1123" xr:uid="{00000000-0005-0000-0000-000093040000}"/>
    <cellStyle name="40% - 强调文字颜色 5 4 7" xfId="989" xr:uid="{00000000-0005-0000-0000-00000D040000}"/>
    <cellStyle name="40% - 强调文字颜色 5 4 7 2" xfId="993" xr:uid="{00000000-0005-0000-0000-000011040000}"/>
    <cellStyle name="40% - 强调文字颜色 5 5" xfId="2393" xr:uid="{00000000-0005-0000-0000-000089090000}"/>
    <cellStyle name="40% - 强调文字颜色 5 5 2" xfId="2396" xr:uid="{00000000-0005-0000-0000-00008C090000}"/>
    <cellStyle name="40% - 强调文字颜色 5 5 2 2" xfId="2397" xr:uid="{00000000-0005-0000-0000-00008D090000}"/>
    <cellStyle name="40% - 强调文字颜色 5 5 2 3" xfId="2398" xr:uid="{00000000-0005-0000-0000-00008E090000}"/>
    <cellStyle name="40% - 强调文字颜色 5 5 3" xfId="2399" xr:uid="{00000000-0005-0000-0000-00008F090000}"/>
    <cellStyle name="40% - 强调文字颜色 5 5 3 2" xfId="2400" xr:uid="{00000000-0005-0000-0000-000090090000}"/>
    <cellStyle name="40% - 强调文字颜色 5 5 3 3" xfId="2402" xr:uid="{00000000-0005-0000-0000-000092090000}"/>
    <cellStyle name="40% - 强调文字颜色 5 5 4" xfId="2403" xr:uid="{00000000-0005-0000-0000-000093090000}"/>
    <cellStyle name="40% - 强调文字颜色 5 5 5" xfId="2404" xr:uid="{00000000-0005-0000-0000-000094090000}"/>
    <cellStyle name="40% - 强调文字颜色 6 2" xfId="2405" xr:uid="{00000000-0005-0000-0000-000095090000}"/>
    <cellStyle name="40% - 强调文字颜色 6 2 10" xfId="2406" xr:uid="{00000000-0005-0000-0000-000096090000}"/>
    <cellStyle name="40% - 强调文字颜色 6 2 11" xfId="2407" xr:uid="{00000000-0005-0000-0000-000097090000}"/>
    <cellStyle name="40% - 强调文字颜色 6 2 12" xfId="2410" xr:uid="{00000000-0005-0000-0000-00009A090000}"/>
    <cellStyle name="40% - 强调文字颜色 6 2 2" xfId="2412" xr:uid="{00000000-0005-0000-0000-00009C090000}"/>
    <cellStyle name="40% - 强调文字颜色 6 2 2 2" xfId="2413" xr:uid="{00000000-0005-0000-0000-00009D090000}"/>
    <cellStyle name="40% - 强调文字颜色 6 2 2 2 2" xfId="2418" xr:uid="{00000000-0005-0000-0000-0000A2090000}"/>
    <cellStyle name="40% - 强调文字颜色 6 2 2 2 2 2" xfId="2423" xr:uid="{00000000-0005-0000-0000-0000A7090000}"/>
    <cellStyle name="40% - 强调文字颜色 6 2 2 2 2 3" xfId="321" xr:uid="{00000000-0005-0000-0000-000071010000}"/>
    <cellStyle name="40% - 强调文字颜色 6 2 2 2 2 3 2" xfId="2424" xr:uid="{00000000-0005-0000-0000-0000A8090000}"/>
    <cellStyle name="40% - 强调文字颜色 6 2 2 2 3" xfId="151" xr:uid="{00000000-0005-0000-0000-0000C7000000}"/>
    <cellStyle name="40% - 强调文字颜色 6 2 2 2 4" xfId="2425" xr:uid="{00000000-0005-0000-0000-0000A9090000}"/>
    <cellStyle name="40% - 强调文字颜色 6 2 2 2 4 2" xfId="2428" xr:uid="{00000000-0005-0000-0000-0000AC090000}"/>
    <cellStyle name="40% - 强调文字颜色 6 2 2 3" xfId="2429" xr:uid="{00000000-0005-0000-0000-0000AD090000}"/>
    <cellStyle name="40% - 强调文字颜色 6 2 2 3 2" xfId="2434" xr:uid="{00000000-0005-0000-0000-0000B2090000}"/>
    <cellStyle name="40% - 强调文字颜色 6 2 2 3 2 2" xfId="1468" xr:uid="{00000000-0005-0000-0000-0000EC050000}"/>
    <cellStyle name="40% - 强调文字颜色 6 2 2 3 2 3" xfId="2439" xr:uid="{00000000-0005-0000-0000-0000B7090000}"/>
    <cellStyle name="40% - 强调文字颜色 6 2 2 3 2 3 2" xfId="2440" xr:uid="{00000000-0005-0000-0000-0000B8090000}"/>
    <cellStyle name="40% - 强调文字颜色 6 2 2 3 3" xfId="2441" xr:uid="{00000000-0005-0000-0000-0000B9090000}"/>
    <cellStyle name="40% - 强调文字颜色 6 2 2 3 4" xfId="2442" xr:uid="{00000000-0005-0000-0000-0000BA090000}"/>
    <cellStyle name="40% - 强调文字颜色 6 2 2 3 4 2" xfId="2446" xr:uid="{00000000-0005-0000-0000-0000BE090000}"/>
    <cellStyle name="40% - 强调文字颜色 6 2 2 4" xfId="2447" xr:uid="{00000000-0005-0000-0000-0000BF090000}"/>
    <cellStyle name="40% - 强调文字颜色 6 2 2 4 2" xfId="2454" xr:uid="{00000000-0005-0000-0000-0000C6090000}"/>
    <cellStyle name="40% - 强调文字颜色 6 2 2 4 3" xfId="2457" xr:uid="{00000000-0005-0000-0000-0000C9090000}"/>
    <cellStyle name="40% - 强调文字颜色 6 2 2 4 3 2" xfId="1763" xr:uid="{00000000-0005-0000-0000-000013070000}"/>
    <cellStyle name="40% - 强调文字颜色 6 2 2 5" xfId="2458" xr:uid="{00000000-0005-0000-0000-0000CA090000}"/>
    <cellStyle name="40% - 强调文字颜色 6 2 2 6" xfId="2465" xr:uid="{00000000-0005-0000-0000-0000D1090000}"/>
    <cellStyle name="40% - 强调文字颜色 6 2 2 6 2" xfId="2471" xr:uid="{00000000-0005-0000-0000-0000D7090000}"/>
    <cellStyle name="40% - 强调文字颜色 6 2 2 7" xfId="2474" xr:uid="{00000000-0005-0000-0000-0000DA090000}"/>
    <cellStyle name="40% - 强调文字颜色 6 2 2 7 2" xfId="2479" xr:uid="{00000000-0005-0000-0000-0000DF090000}"/>
    <cellStyle name="40% - 强调文字颜色 6 2 3" xfId="2483" xr:uid="{00000000-0005-0000-0000-0000E3090000}"/>
    <cellStyle name="40% - 强调文字颜色 6 2 3 2" xfId="1803" xr:uid="{00000000-0005-0000-0000-00003B070000}"/>
    <cellStyle name="40% - 强调文字颜色 6 2 3 2 2" xfId="1808" xr:uid="{00000000-0005-0000-0000-000040070000}"/>
    <cellStyle name="40% - 强调文字颜色 6 2 3 2 2 2" xfId="2484" xr:uid="{00000000-0005-0000-0000-0000E4090000}"/>
    <cellStyle name="40% - 强调文字颜色 6 2 3 2 2 3" xfId="2486" xr:uid="{00000000-0005-0000-0000-0000E6090000}"/>
    <cellStyle name="40% - 强调文字颜色 6 2 3 2 2 3 2" xfId="2488" xr:uid="{00000000-0005-0000-0000-0000E8090000}"/>
    <cellStyle name="40% - 强调文字颜色 6 2 3 2 3" xfId="1827" xr:uid="{00000000-0005-0000-0000-000053070000}"/>
    <cellStyle name="40% - 强调文字颜色 6 2 3 2 4" xfId="2489" xr:uid="{00000000-0005-0000-0000-0000E9090000}"/>
    <cellStyle name="40% - 强调文字颜色 6 2 3 2 4 2" xfId="2492" xr:uid="{00000000-0005-0000-0000-0000EC090000}"/>
    <cellStyle name="40% - 强调文字颜色 6 2 3 3" xfId="2494" xr:uid="{00000000-0005-0000-0000-0000EE090000}"/>
    <cellStyle name="40% - 强调文字颜色 6 2 3 3 2" xfId="2497" xr:uid="{00000000-0005-0000-0000-0000F1090000}"/>
    <cellStyle name="40% - 强调文字颜色 6 2 3 3 2 2" xfId="2498" xr:uid="{00000000-0005-0000-0000-0000F2090000}"/>
    <cellStyle name="40% - 强调文字颜色 6 2 3 3 3" xfId="2499" xr:uid="{00000000-0005-0000-0000-0000F3090000}"/>
    <cellStyle name="40% - 强调文字颜色 6 2 3 4" xfId="2500" xr:uid="{00000000-0005-0000-0000-0000F4090000}"/>
    <cellStyle name="40% - 强调文字颜色 6 2 3 4 2" xfId="2504" xr:uid="{00000000-0005-0000-0000-0000F8090000}"/>
    <cellStyle name="40% - 强调文字颜色 6 2 3 5" xfId="2506" xr:uid="{00000000-0005-0000-0000-0000FA090000}"/>
    <cellStyle name="40% - 强调文字颜色 6 2 3 5 2" xfId="2509" xr:uid="{00000000-0005-0000-0000-0000FD090000}"/>
    <cellStyle name="40% - 强调文字颜色 6 2 3 5 3" xfId="2511" xr:uid="{00000000-0005-0000-0000-0000FF090000}"/>
    <cellStyle name="40% - 强调文字颜色 6 2 3 6" xfId="2513" xr:uid="{00000000-0005-0000-0000-0000010A0000}"/>
    <cellStyle name="40% - 强调文字颜色 6 2 3 6 2" xfId="2514" xr:uid="{00000000-0005-0000-0000-0000020A0000}"/>
    <cellStyle name="40% - 强调文字颜色 6 2 4" xfId="2515" xr:uid="{00000000-0005-0000-0000-0000030A0000}"/>
    <cellStyle name="40% - 强调文字颜色 6 2 4 2" xfId="2516" xr:uid="{00000000-0005-0000-0000-0000040A0000}"/>
    <cellStyle name="40% - 强调文字颜色 6 2 4 2 2" xfId="2522" xr:uid="{00000000-0005-0000-0000-00000A0A0000}"/>
    <cellStyle name="40% - 强调文字颜色 6 2 4 2 3" xfId="2523" xr:uid="{00000000-0005-0000-0000-00000B0A0000}"/>
    <cellStyle name="40% - 强调文字颜色 6 2 4 2 3 2" xfId="2524" xr:uid="{00000000-0005-0000-0000-00000C0A0000}"/>
    <cellStyle name="40% - 强调文字颜色 6 2 4 3" xfId="2525" xr:uid="{00000000-0005-0000-0000-00000D0A0000}"/>
    <cellStyle name="40% - 强调文字颜色 6 2 4 4" xfId="2529" xr:uid="{00000000-0005-0000-0000-0000110A0000}"/>
    <cellStyle name="40% - 强调文字颜色 6 2 4 4 2" xfId="2534" xr:uid="{00000000-0005-0000-0000-0000160A0000}"/>
    <cellStyle name="40% - 强调文字颜色 6 2 5" xfId="1546" xr:uid="{00000000-0005-0000-0000-00003A060000}"/>
    <cellStyle name="40% - 强调文字颜色 6 2 5 2" xfId="2535" xr:uid="{00000000-0005-0000-0000-0000170A0000}"/>
    <cellStyle name="40% - 强调文字颜色 6 2 5 2 2" xfId="2540" xr:uid="{00000000-0005-0000-0000-00001C0A0000}"/>
    <cellStyle name="40% - 强调文字颜色 6 2 5 2 3" xfId="231" xr:uid="{00000000-0005-0000-0000-000017010000}"/>
    <cellStyle name="40% - 强调文字颜色 6 2 5 2 3 2" xfId="2541" xr:uid="{00000000-0005-0000-0000-00001D0A0000}"/>
    <cellStyle name="40% - 强调文字颜色 6 2 5 3" xfId="2542" xr:uid="{00000000-0005-0000-0000-00001E0A0000}"/>
    <cellStyle name="40% - 强调文字颜色 6 2 5 4" xfId="2546" xr:uid="{00000000-0005-0000-0000-0000220A0000}"/>
    <cellStyle name="40% - 强调文字颜色 6 2 5 4 2" xfId="2549" xr:uid="{00000000-0005-0000-0000-0000250A0000}"/>
    <cellStyle name="40% - 强调文字颜色 6 2 6" xfId="2550" xr:uid="{00000000-0005-0000-0000-0000260A0000}"/>
    <cellStyle name="40% - 强调文字颜色 6 2 6 2" xfId="2552" xr:uid="{00000000-0005-0000-0000-0000280A0000}"/>
    <cellStyle name="40% - 强调文字颜色 6 2 6 3" xfId="2555" xr:uid="{00000000-0005-0000-0000-00002B0A0000}"/>
    <cellStyle name="40% - 强调文字颜色 6 2 6 4" xfId="2556" xr:uid="{00000000-0005-0000-0000-00002C0A0000}"/>
    <cellStyle name="40% - 强调文字颜色 6 2 6 4 2" xfId="2557" xr:uid="{00000000-0005-0000-0000-00002D0A0000}"/>
    <cellStyle name="40% - 强调文字颜色 6 2 7" xfId="1055" xr:uid="{00000000-0005-0000-0000-00004F040000}"/>
    <cellStyle name="40% - 强调文字颜色 6 2 7 2" xfId="1058" xr:uid="{00000000-0005-0000-0000-000052040000}"/>
    <cellStyle name="40% - 强调文字颜色 6 2 7 3" xfId="1070" xr:uid="{00000000-0005-0000-0000-00005E040000}"/>
    <cellStyle name="40% - 强调文字颜色 6 2 7 4" xfId="1083" xr:uid="{00000000-0005-0000-0000-00006B040000}"/>
    <cellStyle name="40% - 强调文字颜色 6 2 7 4 2" xfId="2558" xr:uid="{00000000-0005-0000-0000-00002E0A0000}"/>
    <cellStyle name="40% - 强调文字颜色 6 2 8" xfId="1092" xr:uid="{00000000-0005-0000-0000-000074040000}"/>
    <cellStyle name="40% - 强调文字颜色 6 2 8 2" xfId="1095" xr:uid="{00000000-0005-0000-0000-000077040000}"/>
    <cellStyle name="40% - 强调文字颜色 6 2 8 3" xfId="1106" xr:uid="{00000000-0005-0000-0000-000082040000}"/>
    <cellStyle name="40% - 强调文字颜色 6 2 8 4" xfId="1113" xr:uid="{00000000-0005-0000-0000-000089040000}"/>
    <cellStyle name="40% - 强调文字颜色 6 2 8 4 2" xfId="1117" xr:uid="{00000000-0005-0000-0000-00008D040000}"/>
    <cellStyle name="40% - 强调文字颜色 6 2 9" xfId="1124" xr:uid="{00000000-0005-0000-0000-000094040000}"/>
    <cellStyle name="40% - 强调文字颜色 6 2 9 2" xfId="1126" xr:uid="{00000000-0005-0000-0000-000096040000}"/>
    <cellStyle name="40% - 强调文字颜色 6 3" xfId="2560" xr:uid="{00000000-0005-0000-0000-0000300A0000}"/>
    <cellStyle name="40% - 强调文字颜色 6 3 2" xfId="2561" xr:uid="{00000000-0005-0000-0000-0000310A0000}"/>
    <cellStyle name="40% - 强调文字颜色 6 3 2 2" xfId="2562" xr:uid="{00000000-0005-0000-0000-0000320A0000}"/>
    <cellStyle name="40% - 强调文字颜色 6 3 2 2 2" xfId="2564" xr:uid="{00000000-0005-0000-0000-0000340A0000}"/>
    <cellStyle name="40% - 强调文字颜色 6 3 2 2 3" xfId="2565" xr:uid="{00000000-0005-0000-0000-0000350A0000}"/>
    <cellStyle name="40% - 强调文字颜色 6 3 2 3" xfId="2566" xr:uid="{00000000-0005-0000-0000-0000360A0000}"/>
    <cellStyle name="40% - 强调文字颜色 6 3 2 3 2" xfId="2568" xr:uid="{00000000-0005-0000-0000-0000380A0000}"/>
    <cellStyle name="40% - 强调文字颜色 6 3 2 3 3" xfId="2569" xr:uid="{00000000-0005-0000-0000-0000390A0000}"/>
    <cellStyle name="40% - 强调文字颜色 6 3 2 4" xfId="2570" xr:uid="{00000000-0005-0000-0000-00003A0A0000}"/>
    <cellStyle name="40% - 强调文字颜色 6 3 2 4 2" xfId="2572" xr:uid="{00000000-0005-0000-0000-00003C0A0000}"/>
    <cellStyle name="40% - 强调文字颜色 6 3 2 5" xfId="2575" xr:uid="{00000000-0005-0000-0000-00003F0A0000}"/>
    <cellStyle name="40% - 强调文字颜色 6 3 3" xfId="2576" xr:uid="{00000000-0005-0000-0000-0000400A0000}"/>
    <cellStyle name="40% - 强调文字颜色 6 3 3 2" xfId="2577" xr:uid="{00000000-0005-0000-0000-0000410A0000}"/>
    <cellStyle name="40% - 强调文字颜色 6 3 3 3" xfId="2578" xr:uid="{00000000-0005-0000-0000-0000420A0000}"/>
    <cellStyle name="40% - 强调文字颜色 6 3 4" xfId="2579" xr:uid="{00000000-0005-0000-0000-0000430A0000}"/>
    <cellStyle name="40% - 强调文字颜色 6 3 4 2" xfId="2580" xr:uid="{00000000-0005-0000-0000-0000440A0000}"/>
    <cellStyle name="40% - 强调文字颜色 6 3 4 3" xfId="2582" xr:uid="{00000000-0005-0000-0000-0000460A0000}"/>
    <cellStyle name="40% - 强调文字颜色 6 3 5" xfId="2583" xr:uid="{00000000-0005-0000-0000-0000470A0000}"/>
    <cellStyle name="40% - 强调文字颜色 6 3 5 2" xfId="2426" xr:uid="{00000000-0005-0000-0000-0000AA090000}"/>
    <cellStyle name="40% - 强调文字颜色 6 3 5 3" xfId="2584" xr:uid="{00000000-0005-0000-0000-0000480A0000}"/>
    <cellStyle name="40% - 强调文字颜色 6 3 6" xfId="2585" xr:uid="{00000000-0005-0000-0000-0000490A0000}"/>
    <cellStyle name="40% - 强调文字颜色 6 3 6 2" xfId="2443" xr:uid="{00000000-0005-0000-0000-0000BB090000}"/>
    <cellStyle name="40% - 强调文字颜色 6 3 7" xfId="1187" xr:uid="{00000000-0005-0000-0000-0000D3040000}"/>
    <cellStyle name="40% - 强调文字颜色 6 4" xfId="2587" xr:uid="{00000000-0005-0000-0000-00004B0A0000}"/>
    <cellStyle name="40% - 强调文字颜色 6 4 2" xfId="2589" xr:uid="{00000000-0005-0000-0000-00004D0A0000}"/>
    <cellStyle name="40% - 强调文字颜色 6 4 2 2" xfId="2591" xr:uid="{00000000-0005-0000-0000-00004F0A0000}"/>
    <cellStyle name="40% - 强调文字颜色 6 4 2 3" xfId="2595" xr:uid="{00000000-0005-0000-0000-0000530A0000}"/>
    <cellStyle name="40% - 强调文字颜色 6 4 2 4" xfId="2599" xr:uid="{00000000-0005-0000-0000-0000570A0000}"/>
    <cellStyle name="40% - 强调文字颜色 6 4 2 4 2" xfId="2602" xr:uid="{00000000-0005-0000-0000-00005A0A0000}"/>
    <cellStyle name="40% - 强调文字颜色 6 4 3" xfId="2604" xr:uid="{00000000-0005-0000-0000-00005C0A0000}"/>
    <cellStyle name="40% - 强调文字颜色 6 4 3 2" xfId="2606" xr:uid="{00000000-0005-0000-0000-00005E0A0000}"/>
    <cellStyle name="40% - 强调文字颜色 6 4 3 3" xfId="2608" xr:uid="{00000000-0005-0000-0000-0000600A0000}"/>
    <cellStyle name="40% - 强调文字颜色 6 4 3 4" xfId="2610" xr:uid="{00000000-0005-0000-0000-0000620A0000}"/>
    <cellStyle name="40% - 强调文字颜色 6 4 3 4 2" xfId="2611" xr:uid="{00000000-0005-0000-0000-0000630A0000}"/>
    <cellStyle name="40% - 强调文字颜色 6 4 4" xfId="2613" xr:uid="{00000000-0005-0000-0000-0000650A0000}"/>
    <cellStyle name="40% - 强调文字颜色 6 4 4 2" xfId="2616" xr:uid="{00000000-0005-0000-0000-0000680A0000}"/>
    <cellStyle name="40% - 强调文字颜色 6 4 4 3" xfId="2618" xr:uid="{00000000-0005-0000-0000-00006A0A0000}"/>
    <cellStyle name="40% - 强调文字颜色 6 4 5" xfId="2619" xr:uid="{00000000-0005-0000-0000-00006B0A0000}"/>
    <cellStyle name="40% - 强调文字颜色 6 4 5 2" xfId="2490" xr:uid="{00000000-0005-0000-0000-0000EA090000}"/>
    <cellStyle name="40% - 强调文字颜色 6 4 5 3" xfId="2622" xr:uid="{00000000-0005-0000-0000-00006E0A0000}"/>
    <cellStyle name="40% - 强调文字颜色 6 4 5 4" xfId="2623" xr:uid="{00000000-0005-0000-0000-00006F0A0000}"/>
    <cellStyle name="40% - 强调文字颜色 6 4 5 4 2" xfId="2624" xr:uid="{00000000-0005-0000-0000-0000700A0000}"/>
    <cellStyle name="40% - 强调文字颜色 6 4 6" xfId="2625" xr:uid="{00000000-0005-0000-0000-0000710A0000}"/>
    <cellStyle name="40% - 强调文字颜色 6 4 6 2" xfId="2627" xr:uid="{00000000-0005-0000-0000-0000730A0000}"/>
    <cellStyle name="40% - 强调文字颜色 6 4 7" xfId="1210" xr:uid="{00000000-0005-0000-0000-0000EA040000}"/>
    <cellStyle name="40% - 强调文字颜色 6 4 7 2" xfId="1212" xr:uid="{00000000-0005-0000-0000-0000EC040000}"/>
    <cellStyle name="40% - 强调文字颜色 6 4 7 3" xfId="1215" xr:uid="{00000000-0005-0000-0000-0000EF040000}"/>
    <cellStyle name="40% - 强调文字颜色 6 5" xfId="2628" xr:uid="{00000000-0005-0000-0000-0000740A0000}"/>
    <cellStyle name="40% - 强调文字颜色 6 5 2" xfId="2632" xr:uid="{00000000-0005-0000-0000-0000780A0000}"/>
    <cellStyle name="40% - 强调文字颜色 6 5 2 2" xfId="2634" xr:uid="{00000000-0005-0000-0000-00007A0A0000}"/>
    <cellStyle name="40% - 强调文字颜色 6 5 2 3" xfId="2636" xr:uid="{00000000-0005-0000-0000-00007C0A0000}"/>
    <cellStyle name="40% - 强调文字颜色 6 5 3" xfId="2638" xr:uid="{00000000-0005-0000-0000-00007E0A0000}"/>
    <cellStyle name="40% - 强调文字颜色 6 5 3 2" xfId="176" xr:uid="{00000000-0005-0000-0000-0000E0000000}"/>
    <cellStyle name="40% - 强调文字颜色 6 5 3 3" xfId="99" xr:uid="{00000000-0005-0000-0000-000086000000}"/>
    <cellStyle name="40% - 强调文字颜色 6 5 4" xfId="2640" xr:uid="{00000000-0005-0000-0000-0000800A0000}"/>
    <cellStyle name="40% - 强调文字颜色 6 5 5" xfId="2642" xr:uid="{00000000-0005-0000-0000-0000820A0000}"/>
    <cellStyle name="40% - 强调文字颜色 6 6" xfId="2644" xr:uid="{00000000-0005-0000-0000-0000840A0000}"/>
    <cellStyle name="40% - 强调文字颜色 6 6 2" xfId="2647" xr:uid="{00000000-0005-0000-0000-0000870A0000}"/>
    <cellStyle name="40% - 强调文字颜色 6 6 3" xfId="2649" xr:uid="{00000000-0005-0000-0000-0000890A0000}"/>
    <cellStyle name="40% - 强调文字颜色 6 6 4" xfId="1986" xr:uid="{00000000-0005-0000-0000-0000F2070000}"/>
    <cellStyle name="40% - 强调文字颜色 6 6 4 2" xfId="226" xr:uid="{00000000-0005-0000-0000-000012010000}"/>
    <cellStyle name="40% - 强调文字颜色 6 7" xfId="1145" xr:uid="{00000000-0005-0000-0000-0000A9040000}"/>
    <cellStyle name="40% - 着色 1 2" xfId="2652" xr:uid="{00000000-0005-0000-0000-00008C0A0000}"/>
    <cellStyle name="40% - 着色 1 2 2" xfId="1071" xr:uid="{00000000-0005-0000-0000-00005F040000}"/>
    <cellStyle name="40% - 着色 1 2 2 2" xfId="1073" xr:uid="{00000000-0005-0000-0000-000061040000}"/>
    <cellStyle name="40% - 着色 1 2 3" xfId="1084" xr:uid="{00000000-0005-0000-0000-00006C040000}"/>
    <cellStyle name="40% - 着色 1 3" xfId="2653" xr:uid="{00000000-0005-0000-0000-00008D0A0000}"/>
    <cellStyle name="40% - 着色 1 3 2" xfId="1107" xr:uid="{00000000-0005-0000-0000-000083040000}"/>
    <cellStyle name="40% - 着色 1 3 2 2" xfId="1109" xr:uid="{00000000-0005-0000-0000-000085040000}"/>
    <cellStyle name="40% - 着色 1 3 3" xfId="1114" xr:uid="{00000000-0005-0000-0000-00008A040000}"/>
    <cellStyle name="40% - 着色 1 4" xfId="154" xr:uid="{00000000-0005-0000-0000-0000CA000000}"/>
    <cellStyle name="40% - 着色 1 4 2" xfId="1132" xr:uid="{00000000-0005-0000-0000-00009C040000}"/>
    <cellStyle name="40% - 着色 1 5" xfId="2654" xr:uid="{00000000-0005-0000-0000-00008E0A0000}"/>
    <cellStyle name="40% - 着色 2 2" xfId="2655" xr:uid="{00000000-0005-0000-0000-00008F0A0000}"/>
    <cellStyle name="40% - 着色 2 2 2" xfId="1194" xr:uid="{00000000-0005-0000-0000-0000DA040000}"/>
    <cellStyle name="40% - 着色 2 2 2 2" xfId="1196" xr:uid="{00000000-0005-0000-0000-0000DC040000}"/>
    <cellStyle name="40% - 着色 2 2 3" xfId="1198" xr:uid="{00000000-0005-0000-0000-0000DE040000}"/>
    <cellStyle name="40% - 着色 2 3" xfId="2656" xr:uid="{00000000-0005-0000-0000-0000900A0000}"/>
    <cellStyle name="40% - 着色 2 3 2" xfId="1204" xr:uid="{00000000-0005-0000-0000-0000E4040000}"/>
    <cellStyle name="40% - 着色 2 4" xfId="2657" xr:uid="{00000000-0005-0000-0000-0000910A0000}"/>
    <cellStyle name="40% - 着色 3 2" xfId="2659" xr:uid="{00000000-0005-0000-0000-0000930A0000}"/>
    <cellStyle name="40% - 着色 3 2 2" xfId="1216" xr:uid="{00000000-0005-0000-0000-0000F0040000}"/>
    <cellStyle name="40% - 着色 3 2 2 2" xfId="2660" xr:uid="{00000000-0005-0000-0000-0000940A0000}"/>
    <cellStyle name="40% - 着色 3 2 3" xfId="1218" xr:uid="{00000000-0005-0000-0000-0000F2040000}"/>
    <cellStyle name="40% - 着色 3 3" xfId="2662" xr:uid="{00000000-0005-0000-0000-0000960A0000}"/>
    <cellStyle name="40% - 着色 3 3 2" xfId="1225" xr:uid="{00000000-0005-0000-0000-0000F9040000}"/>
    <cellStyle name="40% - 着色 3 4" xfId="2663" xr:uid="{00000000-0005-0000-0000-0000970A0000}"/>
    <cellStyle name="40% - 着色 4 2" xfId="2665" xr:uid="{00000000-0005-0000-0000-0000990A0000}"/>
    <cellStyle name="40% - 着色 4 2 2" xfId="1247" xr:uid="{00000000-0005-0000-0000-00000F050000}"/>
    <cellStyle name="40% - 着色 4 2 2 2" xfId="2666" xr:uid="{00000000-0005-0000-0000-00009A0A0000}"/>
    <cellStyle name="40% - 着色 4 2 3" xfId="2668" xr:uid="{00000000-0005-0000-0000-00009C0A0000}"/>
    <cellStyle name="40% - 着色 4 3" xfId="2669" xr:uid="{00000000-0005-0000-0000-00009D0A0000}"/>
    <cellStyle name="40% - 着色 4 3 2" xfId="1251" xr:uid="{00000000-0005-0000-0000-000013050000}"/>
    <cellStyle name="40% - 着色 4 3 2 2" xfId="2670" xr:uid="{00000000-0005-0000-0000-00009E0A0000}"/>
    <cellStyle name="40% - 着色 4 3 3" xfId="1866" xr:uid="{00000000-0005-0000-0000-00007A070000}"/>
    <cellStyle name="40% - 着色 4 4" xfId="2671" xr:uid="{00000000-0005-0000-0000-00009F0A0000}"/>
    <cellStyle name="40% - 着色 4 4 2" xfId="2672" xr:uid="{00000000-0005-0000-0000-0000A00A0000}"/>
    <cellStyle name="40% - 着色 4 5" xfId="2673" xr:uid="{00000000-0005-0000-0000-0000A10A0000}"/>
    <cellStyle name="40% - 着色 5 2" xfId="2674" xr:uid="{00000000-0005-0000-0000-0000A20A0000}"/>
    <cellStyle name="40% - 着色 5 2 2" xfId="2675" xr:uid="{00000000-0005-0000-0000-0000A30A0000}"/>
    <cellStyle name="40% - 着色 5 2 2 2" xfId="2676" xr:uid="{00000000-0005-0000-0000-0000A40A0000}"/>
    <cellStyle name="40% - 着色 5 2 3" xfId="2677" xr:uid="{00000000-0005-0000-0000-0000A50A0000}"/>
    <cellStyle name="40% - 着色 5 3" xfId="2678" xr:uid="{00000000-0005-0000-0000-0000A60A0000}"/>
    <cellStyle name="40% - 着色 5 3 2" xfId="2679" xr:uid="{00000000-0005-0000-0000-0000A70A0000}"/>
    <cellStyle name="40% - 着色 5 4" xfId="2680" xr:uid="{00000000-0005-0000-0000-0000A80A0000}"/>
    <cellStyle name="40% - 着色 6 2" xfId="2681" xr:uid="{00000000-0005-0000-0000-0000A90A0000}"/>
    <cellStyle name="40% - 着色 6 2 2" xfId="2684" xr:uid="{00000000-0005-0000-0000-0000AC0A0000}"/>
    <cellStyle name="40% - 着色 6 2 2 2" xfId="2686" xr:uid="{00000000-0005-0000-0000-0000AE0A0000}"/>
    <cellStyle name="40% - 着色 6 2 3" xfId="2689" xr:uid="{00000000-0005-0000-0000-0000B10A0000}"/>
    <cellStyle name="40% - 着色 6 3" xfId="2592" xr:uid="{00000000-0005-0000-0000-0000500A0000}"/>
    <cellStyle name="40% - 着色 6 3 2" xfId="2691" xr:uid="{00000000-0005-0000-0000-0000B30A0000}"/>
    <cellStyle name="40% - 着色 6 3 2 2" xfId="2693" xr:uid="{00000000-0005-0000-0000-0000B50A0000}"/>
    <cellStyle name="40% - 着色 6 3 3" xfId="1875" xr:uid="{00000000-0005-0000-0000-000083070000}"/>
    <cellStyle name="40% - 着色 6 4" xfId="2596" xr:uid="{00000000-0005-0000-0000-0000540A0000}"/>
    <cellStyle name="40% - 着色 6 4 2" xfId="2694" xr:uid="{00000000-0005-0000-0000-0000B60A0000}"/>
    <cellStyle name="40% - 着色 6 5" xfId="2600" xr:uid="{00000000-0005-0000-0000-0000580A0000}"/>
    <cellStyle name="60% - 强调文字颜色 1 167" xfId="2695" xr:uid="{00000000-0005-0000-0000-0000B70A0000}"/>
    <cellStyle name="60% - 强调文字颜色 1 18" xfId="254" xr:uid="{00000000-0005-0000-0000-00002E010000}"/>
    <cellStyle name="60% - 强调文字颜色 1 185" xfId="2696" xr:uid="{00000000-0005-0000-0000-0000B80A0000}"/>
    <cellStyle name="60% - 强调文字颜色 1 19" xfId="256" xr:uid="{00000000-0005-0000-0000-000030010000}"/>
    <cellStyle name="60% - 强调文字颜色 1 2" xfId="2697" xr:uid="{00000000-0005-0000-0000-0000B90A0000}"/>
    <cellStyle name="60% - 强调文字颜色 1 2 10" xfId="1422" xr:uid="{00000000-0005-0000-0000-0000BE050000}"/>
    <cellStyle name="60% - 强调文字颜色 1 2 10 2" xfId="42" xr:uid="{00000000-0005-0000-0000-000036000000}"/>
    <cellStyle name="60% - 强调文字颜色 1 2 11" xfId="1430" xr:uid="{00000000-0005-0000-0000-0000C6050000}"/>
    <cellStyle name="60% - 强调文字颜色 1 2 12" xfId="1035" xr:uid="{00000000-0005-0000-0000-00003B040000}"/>
    <cellStyle name="60% - 强调文字颜色 1 2 2" xfId="2698" xr:uid="{00000000-0005-0000-0000-0000BA0A0000}"/>
    <cellStyle name="60% - 强调文字颜色 1 2 2 2" xfId="451" xr:uid="{00000000-0005-0000-0000-0000F3010000}"/>
    <cellStyle name="60% - 强调文字颜色 1 2 2 2 2" xfId="2699" xr:uid="{00000000-0005-0000-0000-0000BB0A0000}"/>
    <cellStyle name="60% - 强调文字颜色 1 2 2 2 2 2" xfId="2700" xr:uid="{00000000-0005-0000-0000-0000BC0A0000}"/>
    <cellStyle name="60% - 强调文字颜色 1 2 2 2 2 3" xfId="2702" xr:uid="{00000000-0005-0000-0000-0000BE0A0000}"/>
    <cellStyle name="60% - 强调文字颜色 1 2 2 2 2 3 2" xfId="2704" xr:uid="{00000000-0005-0000-0000-0000C00A0000}"/>
    <cellStyle name="60% - 强调文字颜色 1 2 2 2 3" xfId="2705" xr:uid="{00000000-0005-0000-0000-0000C10A0000}"/>
    <cellStyle name="60% - 强调文字颜色 1 2 2 2 4" xfId="2707" xr:uid="{00000000-0005-0000-0000-0000C30A0000}"/>
    <cellStyle name="60% - 强调文字颜色 1 2 2 2 4 2" xfId="2710" xr:uid="{00000000-0005-0000-0000-0000C60A0000}"/>
    <cellStyle name="60% - 强调文字颜色 1 2 2 3" xfId="457" xr:uid="{00000000-0005-0000-0000-0000F9010000}"/>
    <cellStyle name="60% - 强调文字颜色 1 2 2 3 2" xfId="462" xr:uid="{00000000-0005-0000-0000-0000FE010000}"/>
    <cellStyle name="60% - 强调文字颜色 1 2 2 3 2 2" xfId="2170" xr:uid="{00000000-0005-0000-0000-0000AA080000}"/>
    <cellStyle name="60% - 强调文字颜色 1 2 2 3 2 3" xfId="2173" xr:uid="{00000000-0005-0000-0000-0000AD080000}"/>
    <cellStyle name="60% - 强调文字颜色 1 2 2 3 2 3 2" xfId="2711" xr:uid="{00000000-0005-0000-0000-0000C70A0000}"/>
    <cellStyle name="60% - 强调文字颜色 1 2 2 3 3" xfId="705" xr:uid="{00000000-0005-0000-0000-0000F1020000}"/>
    <cellStyle name="60% - 强调文字颜色 1 2 2 3 4" xfId="734" xr:uid="{00000000-0005-0000-0000-00000E030000}"/>
    <cellStyle name="60% - 强调文字颜色 1 2 2 3 4 2" xfId="740" xr:uid="{00000000-0005-0000-0000-000014030000}"/>
    <cellStyle name="60% - 强调文字颜色 1 2 2 4" xfId="2712" xr:uid="{00000000-0005-0000-0000-0000C80A0000}"/>
    <cellStyle name="60% - 强调文字颜色 1 2 2 4 2" xfId="2200" xr:uid="{00000000-0005-0000-0000-0000C8080000}"/>
    <cellStyle name="60% - 强调文字颜色 1 2 2 4 3" xfId="131" xr:uid="{00000000-0005-0000-0000-0000B1000000}"/>
    <cellStyle name="60% - 强调文字颜色 1 2 2 4 3 2" xfId="408" xr:uid="{00000000-0005-0000-0000-0000C8010000}"/>
    <cellStyle name="60% - 强调文字颜色 1 2 2 5" xfId="2713" xr:uid="{00000000-0005-0000-0000-0000C90A0000}"/>
    <cellStyle name="60% - 强调文字颜色 1 2 2 6" xfId="2714" xr:uid="{00000000-0005-0000-0000-0000CA0A0000}"/>
    <cellStyle name="60% - 强调文字颜色 1 2 2 6 2" xfId="2715" xr:uid="{00000000-0005-0000-0000-0000CB0A0000}"/>
    <cellStyle name="60% - 强调文字颜色 1 2 2 7" xfId="2716" xr:uid="{00000000-0005-0000-0000-0000CC0A0000}"/>
    <cellStyle name="60% - 强调文字颜色 1 2 3" xfId="2717" xr:uid="{00000000-0005-0000-0000-0000CD0A0000}"/>
    <cellStyle name="60% - 强调文字颜色 1 2 3 2" xfId="2719" xr:uid="{00000000-0005-0000-0000-0000CF0A0000}"/>
    <cellStyle name="60% - 强调文字颜色 1 2 3 2 2" xfId="2721" xr:uid="{00000000-0005-0000-0000-0000D10A0000}"/>
    <cellStyle name="60% - 强调文字颜色 1 2 3 2 2 2" xfId="538" xr:uid="{00000000-0005-0000-0000-00004A020000}"/>
    <cellStyle name="60% - 强调文字颜色 1 2 3 2 2 3" xfId="547" xr:uid="{00000000-0005-0000-0000-000053020000}"/>
    <cellStyle name="60% - 强调文字颜色 1 2 3 2 2 3 2" xfId="391" xr:uid="{00000000-0005-0000-0000-0000B7010000}"/>
    <cellStyle name="60% - 强调文字颜色 1 2 3 2 3" xfId="2722" xr:uid="{00000000-0005-0000-0000-0000D20A0000}"/>
    <cellStyle name="60% - 强调文字颜色 1 2 3 2 4" xfId="2723" xr:uid="{00000000-0005-0000-0000-0000D30A0000}"/>
    <cellStyle name="60% - 强调文字颜色 1 2 3 2 4 2" xfId="668" xr:uid="{00000000-0005-0000-0000-0000CC020000}"/>
    <cellStyle name="60% - 强调文字颜色 1 2 3 3" xfId="2724" xr:uid="{00000000-0005-0000-0000-0000D40A0000}"/>
    <cellStyle name="60% - 强调文字颜色 1 2 3 3 2" xfId="2342" xr:uid="{00000000-0005-0000-0000-000056090000}"/>
    <cellStyle name="60% - 强调文字颜色 1 2 3 3 2 2" xfId="774" xr:uid="{00000000-0005-0000-0000-000036030000}"/>
    <cellStyle name="60% - 强调文字颜色 1 2 3 3 3" xfId="883" xr:uid="{00000000-0005-0000-0000-0000A3030000}"/>
    <cellStyle name="60% - 强调文字颜色 1 2 3 4" xfId="2725" xr:uid="{00000000-0005-0000-0000-0000D50A0000}"/>
    <cellStyle name="60% - 强调文字颜色 1 2 3 4 2" xfId="2370" xr:uid="{00000000-0005-0000-0000-000072090000}"/>
    <cellStyle name="60% - 强调文字颜色 1 2 3 5" xfId="2726" xr:uid="{00000000-0005-0000-0000-0000D60A0000}"/>
    <cellStyle name="60% - 强调文字颜色 1 2 3 5 2" xfId="2392" xr:uid="{00000000-0005-0000-0000-000088090000}"/>
    <cellStyle name="60% - 强调文字颜色 1 2 3 5 3" xfId="990" xr:uid="{00000000-0005-0000-0000-00000E040000}"/>
    <cellStyle name="60% - 强调文字颜色 1 2 4" xfId="2727" xr:uid="{00000000-0005-0000-0000-0000D70A0000}"/>
    <cellStyle name="60% - 强调文字颜色 1 2 4 2" xfId="2728" xr:uid="{00000000-0005-0000-0000-0000D80A0000}"/>
    <cellStyle name="60% - 强调文字颜色 1 2 4 2 2" xfId="2729" xr:uid="{00000000-0005-0000-0000-0000D90A0000}"/>
    <cellStyle name="60% - 强调文字颜色 1 2 4 2 3" xfId="2730" xr:uid="{00000000-0005-0000-0000-0000DA0A0000}"/>
    <cellStyle name="60% - 强调文字颜色 1 2 4 2 3 2" xfId="2731" xr:uid="{00000000-0005-0000-0000-0000DB0A0000}"/>
    <cellStyle name="60% - 强调文字颜色 1 2 4 3" xfId="2733" xr:uid="{00000000-0005-0000-0000-0000DD0A0000}"/>
    <cellStyle name="60% - 强调文字颜色 1 2 4 4" xfId="2735" xr:uid="{00000000-0005-0000-0000-0000DF0A0000}"/>
    <cellStyle name="60% - 强调文字颜色 1 2 4 4 2" xfId="2586" xr:uid="{00000000-0005-0000-0000-00004A0A0000}"/>
    <cellStyle name="60% - 强调文字颜色 1 2 5" xfId="2384" xr:uid="{00000000-0005-0000-0000-000080090000}"/>
    <cellStyle name="60% - 强调文字颜色 1 2 5 2" xfId="2737" xr:uid="{00000000-0005-0000-0000-0000E10A0000}"/>
    <cellStyle name="60% - 强调文字颜色 1 2 5 2 2" xfId="2738" xr:uid="{00000000-0005-0000-0000-0000E20A0000}"/>
    <cellStyle name="60% - 强调文字颜色 1 2 5 2 3" xfId="2740" xr:uid="{00000000-0005-0000-0000-0000E40A0000}"/>
    <cellStyle name="60% - 强调文字颜色 1 2 5 2 3 2" xfId="2743" xr:uid="{00000000-0005-0000-0000-0000E70A0000}"/>
    <cellStyle name="60% - 强调文字颜色 1 2 5 3" xfId="755" xr:uid="{00000000-0005-0000-0000-000023030000}"/>
    <cellStyle name="60% - 强调文字颜色 1 2 5 4" xfId="2745" xr:uid="{00000000-0005-0000-0000-0000E90A0000}"/>
    <cellStyle name="60% - 强调文字颜色 1 2 5 4 2" xfId="2746" xr:uid="{00000000-0005-0000-0000-0000EA0A0000}"/>
    <cellStyle name="60% - 强调文字颜色 1 2 6" xfId="2749" xr:uid="{00000000-0005-0000-0000-0000ED0A0000}"/>
    <cellStyle name="60% - 强调文字颜色 1 2 6 2" xfId="2751" xr:uid="{00000000-0005-0000-0000-0000EF0A0000}"/>
    <cellStyle name="60% - 强调文字颜色 1 2 6 3" xfId="2753" xr:uid="{00000000-0005-0000-0000-0000F10A0000}"/>
    <cellStyle name="60% - 强调文字颜色 1 2 6 4" xfId="2754" xr:uid="{00000000-0005-0000-0000-0000F20A0000}"/>
    <cellStyle name="60% - 强调文字颜色 1 2 6 4 2" xfId="2755" xr:uid="{00000000-0005-0000-0000-0000F30A0000}"/>
    <cellStyle name="60% - 强调文字颜色 1 2 7" xfId="2757" xr:uid="{00000000-0005-0000-0000-0000F50A0000}"/>
    <cellStyle name="60% - 强调文字颜色 1 2 7 2" xfId="2759" xr:uid="{00000000-0005-0000-0000-0000F70A0000}"/>
    <cellStyle name="60% - 强调文字颜色 1 2 7 3" xfId="2760" xr:uid="{00000000-0005-0000-0000-0000F80A0000}"/>
    <cellStyle name="60% - 强调文字颜色 1 2 7 4" xfId="2761" xr:uid="{00000000-0005-0000-0000-0000F90A0000}"/>
    <cellStyle name="60% - 强调文字颜色 1 2 7 4 2" xfId="2762" xr:uid="{00000000-0005-0000-0000-0000FA0A0000}"/>
    <cellStyle name="60% - 强调文字颜色 1 2 8" xfId="2764" xr:uid="{00000000-0005-0000-0000-0000FC0A0000}"/>
    <cellStyle name="60% - 强调文字颜色 1 2 8 2" xfId="2765" xr:uid="{00000000-0005-0000-0000-0000FD0A0000}"/>
    <cellStyle name="60% - 强调文字颜色 1 2 8 3" xfId="2766" xr:uid="{00000000-0005-0000-0000-0000FE0A0000}"/>
    <cellStyle name="60% - 强调文字颜色 1 2 9" xfId="2767" xr:uid="{00000000-0005-0000-0000-0000FF0A0000}"/>
    <cellStyle name="60% - 强调文字颜色 1 2 9 2" xfId="53" xr:uid="{00000000-0005-0000-0000-000046000000}"/>
    <cellStyle name="60% - 强调文字颜色 1 2 9 3" xfId="2768" xr:uid="{00000000-0005-0000-0000-0000000B0000}"/>
    <cellStyle name="60% - 强调文字颜色 1 2 9 4" xfId="2769" xr:uid="{00000000-0005-0000-0000-0000010B0000}"/>
    <cellStyle name="60% - 强调文字颜色 1 2 9 4 2" xfId="2770" xr:uid="{00000000-0005-0000-0000-0000020B0000}"/>
    <cellStyle name="60% - 强调文字颜色 1 23" xfId="253" xr:uid="{00000000-0005-0000-0000-00002D010000}"/>
    <cellStyle name="60% - 强调文字颜色 1 26" xfId="2771" xr:uid="{00000000-0005-0000-0000-0000030B0000}"/>
    <cellStyle name="60% - 强调文字颜色 1 27" xfId="2772" xr:uid="{00000000-0005-0000-0000-0000040B0000}"/>
    <cellStyle name="60% - 强调文字颜色 1 28" xfId="2774" xr:uid="{00000000-0005-0000-0000-0000060B0000}"/>
    <cellStyle name="60% - 强调文字颜色 1 29" xfId="2775" xr:uid="{00000000-0005-0000-0000-0000070B0000}"/>
    <cellStyle name="60% - 强调文字颜色 1 3" xfId="162" xr:uid="{00000000-0005-0000-0000-0000D2000000}"/>
    <cellStyle name="60% - 强调文字颜色 1 3 2" xfId="2776" xr:uid="{00000000-0005-0000-0000-0000080B0000}"/>
    <cellStyle name="60% - 强调文字颜色 1 3 2 2" xfId="494" xr:uid="{00000000-0005-0000-0000-00001E020000}"/>
    <cellStyle name="60% - 强调文字颜色 1 3 2 2 2" xfId="2779" xr:uid="{00000000-0005-0000-0000-00000B0B0000}"/>
    <cellStyle name="60% - 强调文字颜色 1 3 2 2 3" xfId="2785" xr:uid="{00000000-0005-0000-0000-0000110B0000}"/>
    <cellStyle name="60% - 强调文字颜色 1 3 2 3" xfId="501" xr:uid="{00000000-0005-0000-0000-000025020000}"/>
    <cellStyle name="60% - 强调文字颜色 1 3 2 3 2" xfId="507" xr:uid="{00000000-0005-0000-0000-00002B020000}"/>
    <cellStyle name="60% - 强调文字颜色 1 3 2 3 3" xfId="1717" xr:uid="{00000000-0005-0000-0000-0000E5060000}"/>
    <cellStyle name="60% - 强调文字颜色 1 3 2 4" xfId="926" xr:uid="{00000000-0005-0000-0000-0000CE030000}"/>
    <cellStyle name="60% - 强调文字颜色 1 3 2 4 2" xfId="1854" xr:uid="{00000000-0005-0000-0000-00006E070000}"/>
    <cellStyle name="60% - 强调文字颜色 1 3 2 5" xfId="928" xr:uid="{00000000-0005-0000-0000-0000D0030000}"/>
    <cellStyle name="60% - 强调文字颜色 1 3 3" xfId="2794" xr:uid="{00000000-0005-0000-0000-00001A0B0000}"/>
    <cellStyle name="60% - 强调文字颜色 1 3 3 2" xfId="2797" xr:uid="{00000000-0005-0000-0000-00001D0B0000}"/>
    <cellStyle name="60% - 强调文字颜色 1 3 3 2 2" xfId="2801" xr:uid="{00000000-0005-0000-0000-0000210B0000}"/>
    <cellStyle name="60% - 强调文字颜色 1 3 3 2 3" xfId="2419" xr:uid="{00000000-0005-0000-0000-0000A3090000}"/>
    <cellStyle name="60% - 强调文字颜色 1 3 3 3" xfId="891" xr:uid="{00000000-0005-0000-0000-0000AB030000}"/>
    <cellStyle name="60% - 强调文字颜色 1 3 3 3 2" xfId="2802" xr:uid="{00000000-0005-0000-0000-0000220B0000}"/>
    <cellStyle name="60% - 强调文字颜色 1 3 3 3 3" xfId="2435" xr:uid="{00000000-0005-0000-0000-0000B3090000}"/>
    <cellStyle name="60% - 强调文字颜色 1 3 3 4" xfId="33" xr:uid="{00000000-0005-0000-0000-00002B000000}"/>
    <cellStyle name="60% - 强调文字颜色 1 3 3 4 2" xfId="2803" xr:uid="{00000000-0005-0000-0000-0000230B0000}"/>
    <cellStyle name="60% - 强调文字颜色 1 3 3 5" xfId="713" xr:uid="{00000000-0005-0000-0000-0000F9020000}"/>
    <cellStyle name="60% - 强调文字颜色 1 3 4" xfId="2805" xr:uid="{00000000-0005-0000-0000-0000250B0000}"/>
    <cellStyle name="60% - 强调文字颜色 1 3 4 2" xfId="2808" xr:uid="{00000000-0005-0000-0000-0000280B0000}"/>
    <cellStyle name="60% - 强调文字颜色 1 3 4 3" xfId="916" xr:uid="{00000000-0005-0000-0000-0000C4030000}"/>
    <cellStyle name="60% - 强调文字颜色 1 3 5" xfId="2811" xr:uid="{00000000-0005-0000-0000-00002B0B0000}"/>
    <cellStyle name="60% - 强调文字颜色 1 3 5 2" xfId="2814" xr:uid="{00000000-0005-0000-0000-00002E0B0000}"/>
    <cellStyle name="60% - 强调文字颜色 1 3 5 3" xfId="108" xr:uid="{00000000-0005-0000-0000-000094000000}"/>
    <cellStyle name="60% - 强调文字颜色 1 3 6" xfId="2817" xr:uid="{00000000-0005-0000-0000-0000310B0000}"/>
    <cellStyle name="60% - 强调文字颜色 1 3 6 2" xfId="2821" xr:uid="{00000000-0005-0000-0000-0000350B0000}"/>
    <cellStyle name="60% - 强调文字颜色 1 3 7" xfId="2823" xr:uid="{00000000-0005-0000-0000-0000370B0000}"/>
    <cellStyle name="60% - 强调文字颜色 1 30" xfId="2826" xr:uid="{00000000-0005-0000-0000-00003A0B0000}"/>
    <cellStyle name="60% - 强调文字颜色 1 32" xfId="2773" xr:uid="{00000000-0005-0000-0000-0000050B0000}"/>
    <cellStyle name="60% - 强调文字颜色 1 35" xfId="2827" xr:uid="{00000000-0005-0000-0000-00003B0B0000}"/>
    <cellStyle name="60% - 强调文字颜色 1 36" xfId="2829" xr:uid="{00000000-0005-0000-0000-00003D0B0000}"/>
    <cellStyle name="60% - 强调文字颜色 1 37" xfId="2831" xr:uid="{00000000-0005-0000-0000-00003F0B0000}"/>
    <cellStyle name="60% - 强调文字颜色 1 4" xfId="144" xr:uid="{00000000-0005-0000-0000-0000C0000000}"/>
    <cellStyle name="60% - 强调文字颜色 1 4 2" xfId="2832" xr:uid="{00000000-0005-0000-0000-0000400B0000}"/>
    <cellStyle name="60% - 强调文字颜色 1 4 2 2" xfId="1045" xr:uid="{00000000-0005-0000-0000-000045040000}"/>
    <cellStyle name="60% - 强调文字颜色 1 4 2 3" xfId="958" xr:uid="{00000000-0005-0000-0000-0000EE030000}"/>
    <cellStyle name="60% - 强调文字颜色 1 4 2 4" xfId="960" xr:uid="{00000000-0005-0000-0000-0000F0030000}"/>
    <cellStyle name="60% - 强调文字颜色 1 4 2 4 2" xfId="2833" xr:uid="{00000000-0005-0000-0000-0000410B0000}"/>
    <cellStyle name="60% - 强调文字颜色 1 4 3" xfId="2834" xr:uid="{00000000-0005-0000-0000-0000420B0000}"/>
    <cellStyle name="60% - 强调文字颜色 1 4 3 2" xfId="2835" xr:uid="{00000000-0005-0000-0000-0000430B0000}"/>
    <cellStyle name="60% - 强调文字颜色 1 4 3 3" xfId="964" xr:uid="{00000000-0005-0000-0000-0000F4030000}"/>
    <cellStyle name="60% - 强调文字颜色 1 4 3 4" xfId="2836" xr:uid="{00000000-0005-0000-0000-0000440B0000}"/>
    <cellStyle name="60% - 强调文字颜色 1 4 3 4 2" xfId="2837" xr:uid="{00000000-0005-0000-0000-0000450B0000}"/>
    <cellStyle name="60% - 强调文字颜色 1 4 4" xfId="2840" xr:uid="{00000000-0005-0000-0000-0000480B0000}"/>
    <cellStyle name="60% - 强调文字颜色 1 4 5" xfId="2841" xr:uid="{00000000-0005-0000-0000-0000490B0000}"/>
    <cellStyle name="60% - 强调文字颜色 1 4 6" xfId="2842" xr:uid="{00000000-0005-0000-0000-00004A0B0000}"/>
    <cellStyle name="60% - 强调文字颜色 1 4 6 2" xfId="2843" xr:uid="{00000000-0005-0000-0000-00004B0B0000}"/>
    <cellStyle name="60% - 强调文字颜色 1 4 7" xfId="2844" xr:uid="{00000000-0005-0000-0000-00004C0B0000}"/>
    <cellStyle name="60% - 强调文字颜色 1 40" xfId="2828" xr:uid="{00000000-0005-0000-0000-00003C0B0000}"/>
    <cellStyle name="60% - 强调文字颜色 1 41" xfId="2830" xr:uid="{00000000-0005-0000-0000-00003E0B0000}"/>
    <cellStyle name="60% - 强调文字颜色 1 44" xfId="2845" xr:uid="{00000000-0005-0000-0000-00004D0B0000}"/>
    <cellStyle name="60% - 强调文字颜色 1 5" xfId="2846" xr:uid="{00000000-0005-0000-0000-00004E0B0000}"/>
    <cellStyle name="60% - 强调文字颜色 1 5 2" xfId="2847" xr:uid="{00000000-0005-0000-0000-00004F0B0000}"/>
    <cellStyle name="60% - 强调文字颜色 1 5 2 2" xfId="1256" xr:uid="{00000000-0005-0000-0000-000018050000}"/>
    <cellStyle name="60% - 强调文字颜色 1 5 2 3" xfId="982" xr:uid="{00000000-0005-0000-0000-000006040000}"/>
    <cellStyle name="60% - 强调文字颜色 1 5 3" xfId="2849" xr:uid="{00000000-0005-0000-0000-0000510B0000}"/>
    <cellStyle name="60% - 强调文字颜色 1 5 3 2" xfId="2850" xr:uid="{00000000-0005-0000-0000-0000520B0000}"/>
    <cellStyle name="60% - 强调文字颜色 1 5 3 3" xfId="1021" xr:uid="{00000000-0005-0000-0000-00002D040000}"/>
    <cellStyle name="60% - 强调文字颜色 1 5 4" xfId="2851" xr:uid="{00000000-0005-0000-0000-0000530B0000}"/>
    <cellStyle name="60% - 强调文字颜色 1 5 5" xfId="2852" xr:uid="{00000000-0005-0000-0000-0000540B0000}"/>
    <cellStyle name="60% - 强调文字颜色 1 50" xfId="2853" xr:uid="{00000000-0005-0000-0000-0000550B0000}"/>
    <cellStyle name="60% - 强调文字颜色 1 6" xfId="2854" xr:uid="{00000000-0005-0000-0000-0000560B0000}"/>
    <cellStyle name="60% - 强调文字颜色 1 6 2" xfId="2855" xr:uid="{00000000-0005-0000-0000-0000570B0000}"/>
    <cellStyle name="60% - 强调文字颜色 1 6 3" xfId="2856" xr:uid="{00000000-0005-0000-0000-0000580B0000}"/>
    <cellStyle name="60% - 强调文字颜色 1 6 4" xfId="2858" xr:uid="{00000000-0005-0000-0000-00005A0B0000}"/>
    <cellStyle name="60% - 强调文字颜色 1 6 4 2" xfId="2859" xr:uid="{00000000-0005-0000-0000-00005B0B0000}"/>
    <cellStyle name="60% - 强调文字颜色 1 97" xfId="2685" xr:uid="{00000000-0005-0000-0000-0000AD0A0000}"/>
    <cellStyle name="60% - 强调文字颜色 1 98" xfId="2690" xr:uid="{00000000-0005-0000-0000-0000B20A0000}"/>
    <cellStyle name="60% - 强调文字颜色 2 100" xfId="2860" xr:uid="{00000000-0005-0000-0000-00005C0B0000}"/>
    <cellStyle name="60% - 强调文字颜色 2 101" xfId="2862" xr:uid="{00000000-0005-0000-0000-00005E0B0000}"/>
    <cellStyle name="60% - 强调文字颜色 2 2" xfId="2864" xr:uid="{00000000-0005-0000-0000-0000600B0000}"/>
    <cellStyle name="60% - 强调文字颜色 2 2 10" xfId="2101" xr:uid="{00000000-0005-0000-0000-000065080000}"/>
    <cellStyle name="60% - 强调文字颜色 2 2 2" xfId="2865" xr:uid="{00000000-0005-0000-0000-0000610B0000}"/>
    <cellStyle name="60% - 强调文字颜色 2 2 2 2" xfId="2866" xr:uid="{00000000-0005-0000-0000-0000620B0000}"/>
    <cellStyle name="60% - 强调文字颜色 2 2 2 2 2" xfId="2867" xr:uid="{00000000-0005-0000-0000-0000630B0000}"/>
    <cellStyle name="60% - 强调文字颜色 2 2 2 2 2 2" xfId="2868" xr:uid="{00000000-0005-0000-0000-0000640B0000}"/>
    <cellStyle name="60% - 强调文字颜色 2 2 2 2 2 3" xfId="2869" xr:uid="{00000000-0005-0000-0000-0000650B0000}"/>
    <cellStyle name="60% - 强调文字颜色 2 2 2 2 2 3 2" xfId="1352" xr:uid="{00000000-0005-0000-0000-000078050000}"/>
    <cellStyle name="60% - 强调文字颜色 2 2 2 2 3" xfId="2870" xr:uid="{00000000-0005-0000-0000-0000660B0000}"/>
    <cellStyle name="60% - 强调文字颜色 2 2 2 2 4" xfId="2871" xr:uid="{00000000-0005-0000-0000-0000670B0000}"/>
    <cellStyle name="60% - 强调文字颜色 2 2 2 2 4 2" xfId="2872" xr:uid="{00000000-0005-0000-0000-0000680B0000}"/>
    <cellStyle name="60% - 强调文字颜色 2 2 2 3" xfId="2873" xr:uid="{00000000-0005-0000-0000-0000690B0000}"/>
    <cellStyle name="60% - 强调文字颜色 2 2 2 3 2" xfId="2874" xr:uid="{00000000-0005-0000-0000-00006A0B0000}"/>
    <cellStyle name="60% - 强调文字颜色 2 2 2 3 3" xfId="2876" xr:uid="{00000000-0005-0000-0000-00006C0B0000}"/>
    <cellStyle name="60% - 强调文字颜色 2 2 2 3 3 2" xfId="479" xr:uid="{00000000-0005-0000-0000-00000F020000}"/>
    <cellStyle name="60% - 强调文字颜色 2 2 2 4" xfId="2878" xr:uid="{00000000-0005-0000-0000-00006E0B0000}"/>
    <cellStyle name="60% - 强调文字颜色 2 2 2 5" xfId="2879" xr:uid="{00000000-0005-0000-0000-00006F0B0000}"/>
    <cellStyle name="60% - 强调文字颜色 2 2 2 5 2" xfId="2129" xr:uid="{00000000-0005-0000-0000-000081080000}"/>
    <cellStyle name="60% - 强调文字颜色 2 2 3" xfId="2880" xr:uid="{00000000-0005-0000-0000-0000700B0000}"/>
    <cellStyle name="60% - 强调文字颜色 2 2 3 2" xfId="2881" xr:uid="{00000000-0005-0000-0000-0000710B0000}"/>
    <cellStyle name="60% - 强调文字颜色 2 2 3 2 2" xfId="2885" xr:uid="{00000000-0005-0000-0000-0000750B0000}"/>
    <cellStyle name="60% - 强调文字颜色 2 2 3 2 2 2" xfId="2887" xr:uid="{00000000-0005-0000-0000-0000770B0000}"/>
    <cellStyle name="60% - 强调文字颜色 2 2 3 2 2 3" xfId="2889" xr:uid="{00000000-0005-0000-0000-0000790B0000}"/>
    <cellStyle name="60% - 强调文字颜色 2 2 3 2 2 3 2" xfId="2891" xr:uid="{00000000-0005-0000-0000-00007B0B0000}"/>
    <cellStyle name="60% - 强调文字颜色 2 2 3 2 3" xfId="2893" xr:uid="{00000000-0005-0000-0000-00007D0B0000}"/>
    <cellStyle name="60% - 强调文字颜色 2 2 3 2 4" xfId="2896" xr:uid="{00000000-0005-0000-0000-0000800B0000}"/>
    <cellStyle name="60% - 强调文字颜色 2 2 3 2 4 2" xfId="2899" xr:uid="{00000000-0005-0000-0000-0000830B0000}"/>
    <cellStyle name="60% - 强调文字颜色 2 2 3 3" xfId="2388" xr:uid="{00000000-0005-0000-0000-000084090000}"/>
    <cellStyle name="60% - 强调文字颜色 2 2 3 3 2" xfId="2901" xr:uid="{00000000-0005-0000-0000-0000850B0000}"/>
    <cellStyle name="60% - 强调文字颜色 2 2 3 3 2 2" xfId="2175" xr:uid="{00000000-0005-0000-0000-0000AF080000}"/>
    <cellStyle name="60% - 强调文字颜色 2 2 3 3 3" xfId="2903" xr:uid="{00000000-0005-0000-0000-0000870B0000}"/>
    <cellStyle name="60% - 强调文字颜色 2 2 3 4" xfId="2906" xr:uid="{00000000-0005-0000-0000-00008A0B0000}"/>
    <cellStyle name="60% - 强调文字颜色 2 2 3 4 2" xfId="2908" xr:uid="{00000000-0005-0000-0000-00008C0B0000}"/>
    <cellStyle name="60% - 强调文字颜色 2 2 3 5" xfId="1735" xr:uid="{00000000-0005-0000-0000-0000F7060000}"/>
    <cellStyle name="60% - 强调文字颜色 2 2 3 5 2" xfId="1739" xr:uid="{00000000-0005-0000-0000-0000FB060000}"/>
    <cellStyle name="60% - 强调文字颜色 2 2 4" xfId="2910" xr:uid="{00000000-0005-0000-0000-00008E0B0000}"/>
    <cellStyle name="60% - 强调文字颜色 2 2 4 2" xfId="2911" xr:uid="{00000000-0005-0000-0000-00008F0B0000}"/>
    <cellStyle name="60% - 强调文字颜色 2 2 4 2 2" xfId="2913" xr:uid="{00000000-0005-0000-0000-0000910B0000}"/>
    <cellStyle name="60% - 强调文字颜色 2 2 4 2 3" xfId="1346" xr:uid="{00000000-0005-0000-0000-000072050000}"/>
    <cellStyle name="60% - 强调文字颜色 2 2 4 2 3 2" xfId="3" xr:uid="{00000000-0005-0000-0000-000004000000}"/>
    <cellStyle name="60% - 强调文字颜色 2 2 4 3" xfId="2915" xr:uid="{00000000-0005-0000-0000-0000930B0000}"/>
    <cellStyle name="60% - 强调文字颜色 2 2 4 4" xfId="2918" xr:uid="{00000000-0005-0000-0000-0000960B0000}"/>
    <cellStyle name="60% - 强调文字颜色 2 2 4 4 2" xfId="2920" xr:uid="{00000000-0005-0000-0000-0000980B0000}"/>
    <cellStyle name="60% - 强调文字颜色 2 2 5" xfId="2922" xr:uid="{00000000-0005-0000-0000-00009A0B0000}"/>
    <cellStyle name="60% - 强调文字颜色 2 2 5 2" xfId="2923" xr:uid="{00000000-0005-0000-0000-00009B0B0000}"/>
    <cellStyle name="60% - 强调文字颜色 2 2 5 3" xfId="2925" xr:uid="{00000000-0005-0000-0000-00009D0B0000}"/>
    <cellStyle name="60% - 强调文字颜色 2 2 5 4" xfId="2928" xr:uid="{00000000-0005-0000-0000-0000A00B0000}"/>
    <cellStyle name="60% - 强调文字颜色 2 2 5 4 2" xfId="2930" xr:uid="{00000000-0005-0000-0000-0000A20B0000}"/>
    <cellStyle name="60% - 强调文字颜色 2 2 6" xfId="2933" xr:uid="{00000000-0005-0000-0000-0000A50B0000}"/>
    <cellStyle name="60% - 强调文字颜色 2 2 6 2" xfId="2935" xr:uid="{00000000-0005-0000-0000-0000A70B0000}"/>
    <cellStyle name="60% - 强调文字颜色 2 2 6 3" xfId="2937" xr:uid="{00000000-0005-0000-0000-0000A90B0000}"/>
    <cellStyle name="60% - 强调文字颜色 2 2 6 4" xfId="2940" xr:uid="{00000000-0005-0000-0000-0000AC0B0000}"/>
    <cellStyle name="60% - 强调文字颜色 2 2 6 4 2" xfId="2942" xr:uid="{00000000-0005-0000-0000-0000AE0B0000}"/>
    <cellStyle name="60% - 强调文字颜色 2 2 7" xfId="1533" xr:uid="{00000000-0005-0000-0000-00002D060000}"/>
    <cellStyle name="60% - 强调文字颜色 2 2 7 2" xfId="1535" xr:uid="{00000000-0005-0000-0000-00002F060000}"/>
    <cellStyle name="60% - 强调文字颜色 2 2 7 3" xfId="1548" xr:uid="{00000000-0005-0000-0000-00003C060000}"/>
    <cellStyle name="60% - 强调文字颜色 2 2 7 4" xfId="1561" xr:uid="{00000000-0005-0000-0000-000049060000}"/>
    <cellStyle name="60% - 强调文字颜色 2 2 7 4 2" xfId="1563" xr:uid="{00000000-0005-0000-0000-00004B060000}"/>
    <cellStyle name="60% - 强调文字颜色 2 2 8" xfId="1580" xr:uid="{00000000-0005-0000-0000-00005C060000}"/>
    <cellStyle name="60% - 强调文字颜色 2 2 8 2" xfId="1582" xr:uid="{00000000-0005-0000-0000-00005E060000}"/>
    <cellStyle name="60% - 强调文字颜色 2 2 9" xfId="1600" xr:uid="{00000000-0005-0000-0000-000070060000}"/>
    <cellStyle name="60% - 强调文字颜色 2 3" xfId="46" xr:uid="{00000000-0005-0000-0000-00003B000000}"/>
    <cellStyle name="60% - 强调文字颜色 2 3 2" xfId="2944" xr:uid="{00000000-0005-0000-0000-0000B00B0000}"/>
    <cellStyle name="60% - 强调文字颜色 2 3 2 2" xfId="2945" xr:uid="{00000000-0005-0000-0000-0000B10B0000}"/>
    <cellStyle name="60% - 强调文字颜色 2 3 2 2 2" xfId="2946" xr:uid="{00000000-0005-0000-0000-0000B20B0000}"/>
    <cellStyle name="60% - 强调文字颜色 2 3 2 2 3" xfId="2947" xr:uid="{00000000-0005-0000-0000-0000B30B0000}"/>
    <cellStyle name="60% - 强调文字颜色 2 3 2 3" xfId="1137" xr:uid="{00000000-0005-0000-0000-0000A1040000}"/>
    <cellStyle name="60% - 强调文字颜色 2 3 2 3 2" xfId="2949" xr:uid="{00000000-0005-0000-0000-0000B50B0000}"/>
    <cellStyle name="60% - 强调文字颜色 2 3 2 4" xfId="1139" xr:uid="{00000000-0005-0000-0000-0000A3040000}"/>
    <cellStyle name="60% - 强调文字颜色 2 3 3" xfId="2951" xr:uid="{00000000-0005-0000-0000-0000B70B0000}"/>
    <cellStyle name="60% - 强调文字颜色 2 3 3 2" xfId="2645" xr:uid="{00000000-0005-0000-0000-0000850A0000}"/>
    <cellStyle name="60% - 强调文字颜色 2 3 3 3" xfId="1146" xr:uid="{00000000-0005-0000-0000-0000AA040000}"/>
    <cellStyle name="60% - 强调文字颜色 2 3 4" xfId="2952" xr:uid="{00000000-0005-0000-0000-0000B80B0000}"/>
    <cellStyle name="60% - 强调文字颜色 2 3 4 2" xfId="2954" xr:uid="{00000000-0005-0000-0000-0000BA0B0000}"/>
    <cellStyle name="60% - 强调文字颜色 2 3 5" xfId="2958" xr:uid="{00000000-0005-0000-0000-0000BE0B0000}"/>
    <cellStyle name="60% - 强调文字颜色 2 4" xfId="2959" xr:uid="{00000000-0005-0000-0000-0000BF0B0000}"/>
    <cellStyle name="60% - 强调文字颜色 2 4 2" xfId="140" xr:uid="{00000000-0005-0000-0000-0000BC000000}"/>
    <cellStyle name="60% - 强调文字颜色 2 4 2 2" xfId="172" xr:uid="{00000000-0005-0000-0000-0000DC000000}"/>
    <cellStyle name="60% - 强调文字颜色 2 4 2 3" xfId="2960" xr:uid="{00000000-0005-0000-0000-0000C00B0000}"/>
    <cellStyle name="60% - 强调文字颜色 2 4 2 4" xfId="2961" xr:uid="{00000000-0005-0000-0000-0000C10B0000}"/>
    <cellStyle name="60% - 强调文字颜色 2 4 2 4 2" xfId="2096" xr:uid="{00000000-0005-0000-0000-000060080000}"/>
    <cellStyle name="60% - 强调文字颜色 2 4 3" xfId="23" xr:uid="{00000000-0005-0000-0000-00001E000000}"/>
    <cellStyle name="60% - 强调文字颜色 2 4 3 2" xfId="2962" xr:uid="{00000000-0005-0000-0000-0000C20B0000}"/>
    <cellStyle name="60% - 强调文字颜色 2 4 3 3" xfId="1000" xr:uid="{00000000-0005-0000-0000-000018040000}"/>
    <cellStyle name="60% - 强调文字颜色 2 4 3 4" xfId="2964" xr:uid="{00000000-0005-0000-0000-0000C40B0000}"/>
    <cellStyle name="60% - 强调文字颜色 2 4 3 4 2" xfId="2966" xr:uid="{00000000-0005-0000-0000-0000C60B0000}"/>
    <cellStyle name="60% - 强调文字颜色 2 4 4" xfId="489" xr:uid="{00000000-0005-0000-0000-000019020000}"/>
    <cellStyle name="60% - 强调文字颜色 2 4 5" xfId="2861" xr:uid="{00000000-0005-0000-0000-00005D0B0000}"/>
    <cellStyle name="60% - 强调文字颜色 2 4 6" xfId="2863" xr:uid="{00000000-0005-0000-0000-00005F0B0000}"/>
    <cellStyle name="60% - 强调文字颜色 2 4 6 2" xfId="2969" xr:uid="{00000000-0005-0000-0000-0000C90B0000}"/>
    <cellStyle name="60% - 强调文字颜色 2 5" xfId="2103" xr:uid="{00000000-0005-0000-0000-000067080000}"/>
    <cellStyle name="60% - 强调文字颜色 2 5 2" xfId="2971" xr:uid="{00000000-0005-0000-0000-0000CB0B0000}"/>
    <cellStyle name="60% - 强调文字颜色 2 5 2 2" xfId="2972" xr:uid="{00000000-0005-0000-0000-0000CC0B0000}"/>
    <cellStyle name="60% - 强调文字颜色 2 5 2 3" xfId="1233" xr:uid="{00000000-0005-0000-0000-000001050000}"/>
    <cellStyle name="60% - 强调文字颜色 2 5 3" xfId="2973" xr:uid="{00000000-0005-0000-0000-0000CD0B0000}"/>
    <cellStyle name="60% - 强调文字颜色 2 5 3 2" xfId="2974" xr:uid="{00000000-0005-0000-0000-0000CE0B0000}"/>
    <cellStyle name="60% - 强调文字颜色 2 5 3 3" xfId="1013" xr:uid="{00000000-0005-0000-0000-000025040000}"/>
    <cellStyle name="60% - 强调文字颜色 2 5 4" xfId="2976" xr:uid="{00000000-0005-0000-0000-0000D00B0000}"/>
    <cellStyle name="60% - 强调文字颜色 2 5 5" xfId="783" xr:uid="{00000000-0005-0000-0000-00003F030000}"/>
    <cellStyle name="60% - 强调文字颜色 2 6" xfId="2977" xr:uid="{00000000-0005-0000-0000-0000D10B0000}"/>
    <cellStyle name="60% - 强调文字颜色 2 6 2" xfId="2978" xr:uid="{00000000-0005-0000-0000-0000D20B0000}"/>
    <cellStyle name="60% - 强调文字颜色 2 6 3" xfId="509" xr:uid="{00000000-0005-0000-0000-00002D020000}"/>
    <cellStyle name="60% - 强调文字颜色 2 6 4" xfId="2979" xr:uid="{00000000-0005-0000-0000-0000D30B0000}"/>
    <cellStyle name="60% - 强调文字颜色 2 6 4 2" xfId="2981" xr:uid="{00000000-0005-0000-0000-0000D50B0000}"/>
    <cellStyle name="60% - 强调文字颜色 3 2" xfId="2982" xr:uid="{00000000-0005-0000-0000-0000D60B0000}"/>
    <cellStyle name="60% - 强调文字颜色 3 2 10" xfId="1886" xr:uid="{00000000-0005-0000-0000-00008E070000}"/>
    <cellStyle name="60% - 强调文字颜色 3 2 11" xfId="1888" xr:uid="{00000000-0005-0000-0000-000090070000}"/>
    <cellStyle name="60% - 强调文字颜色 3 2 2" xfId="2983" xr:uid="{00000000-0005-0000-0000-0000D70B0000}"/>
    <cellStyle name="60% - 强调文字颜色 3 2 2 2" xfId="2985" xr:uid="{00000000-0005-0000-0000-0000D90B0000}"/>
    <cellStyle name="60% - 强调文字颜色 3 2 2 2 2" xfId="2986" xr:uid="{00000000-0005-0000-0000-0000DA0B0000}"/>
    <cellStyle name="60% - 强调文字颜色 3 2 2 2 2 2" xfId="2987" xr:uid="{00000000-0005-0000-0000-0000DB0B0000}"/>
    <cellStyle name="60% - 强调文字颜色 3 2 2 2 2 3" xfId="2988" xr:uid="{00000000-0005-0000-0000-0000DC0B0000}"/>
    <cellStyle name="60% - 强调文字颜色 3 2 2 2 2 3 2" xfId="1222" xr:uid="{00000000-0005-0000-0000-0000F6040000}"/>
    <cellStyle name="60% - 强调文字颜色 3 2 2 2 3" xfId="2989" xr:uid="{00000000-0005-0000-0000-0000DD0B0000}"/>
    <cellStyle name="60% - 强调文字颜色 3 2 2 2 4" xfId="2990" xr:uid="{00000000-0005-0000-0000-0000DE0B0000}"/>
    <cellStyle name="60% - 强调文字颜色 3 2 2 2 4 2" xfId="2991" xr:uid="{00000000-0005-0000-0000-0000DF0B0000}"/>
    <cellStyle name="60% - 强调文字颜色 3 2 2 3" xfId="2992" xr:uid="{00000000-0005-0000-0000-0000E00B0000}"/>
    <cellStyle name="60% - 强调文字颜色 3 2 2 3 2" xfId="2994" xr:uid="{00000000-0005-0000-0000-0000E20B0000}"/>
    <cellStyle name="60% - 强调文字颜色 3 2 2 3 3" xfId="2995" xr:uid="{00000000-0005-0000-0000-0000E30B0000}"/>
    <cellStyle name="60% - 强调文字颜色 3 2 2 3 3 2" xfId="195" xr:uid="{00000000-0005-0000-0000-0000F3000000}"/>
    <cellStyle name="60% - 强调文字颜色 3 2 2 4" xfId="2996" xr:uid="{00000000-0005-0000-0000-0000E40B0000}"/>
    <cellStyle name="60% - 强调文字颜色 3 2 2 5" xfId="2998" xr:uid="{00000000-0005-0000-0000-0000E60B0000}"/>
    <cellStyle name="60% - 强调文字颜色 3 2 2 5 2" xfId="2295" xr:uid="{00000000-0005-0000-0000-000027090000}"/>
    <cellStyle name="60% - 强调文字颜色 3 2 3" xfId="2999" xr:uid="{00000000-0005-0000-0000-0000E70B0000}"/>
    <cellStyle name="60% - 强调文字颜色 3 2 3 2" xfId="3001" xr:uid="{00000000-0005-0000-0000-0000E90B0000}"/>
    <cellStyle name="60% - 强调文字颜色 3 2 3 2 2" xfId="1483" xr:uid="{00000000-0005-0000-0000-0000FB050000}"/>
    <cellStyle name="60% - 强调文字颜色 3 2 3 2 2 2" xfId="1486" xr:uid="{00000000-0005-0000-0000-0000FE050000}"/>
    <cellStyle name="60% - 强调文字颜色 3 2 3 2 2 3" xfId="1490" xr:uid="{00000000-0005-0000-0000-000002060000}"/>
    <cellStyle name="60% - 强调文字颜色 3 2 3 2 2 3 2" xfId="1493" xr:uid="{00000000-0005-0000-0000-000005060000}"/>
    <cellStyle name="60% - 强调文字颜色 3 2 3 2 3" xfId="1496" xr:uid="{00000000-0005-0000-0000-000008060000}"/>
    <cellStyle name="60% - 强调文字颜色 3 2 3 2 4" xfId="1506" xr:uid="{00000000-0005-0000-0000-000012060000}"/>
    <cellStyle name="60% - 强调文字颜色 3 2 3 2 4 2" xfId="1508" xr:uid="{00000000-0005-0000-0000-000014060000}"/>
    <cellStyle name="60% - 强调文字颜色 3 2 3 3" xfId="3002" xr:uid="{00000000-0005-0000-0000-0000EA0B0000}"/>
    <cellStyle name="60% - 强调文字颜色 3 2 3 3 2" xfId="3004" xr:uid="{00000000-0005-0000-0000-0000EC0B0000}"/>
    <cellStyle name="60% - 强调文字颜色 3 2 3 3 2 2" xfId="3006" xr:uid="{00000000-0005-0000-0000-0000EE0B0000}"/>
    <cellStyle name="60% - 强调文字颜色 3 2 3 3 3" xfId="3007" xr:uid="{00000000-0005-0000-0000-0000EF0B0000}"/>
    <cellStyle name="60% - 强调文字颜色 3 2 3 4" xfId="3008" xr:uid="{00000000-0005-0000-0000-0000F00B0000}"/>
    <cellStyle name="60% - 强调文字颜色 3 2 3 4 2" xfId="3009" xr:uid="{00000000-0005-0000-0000-0000F10B0000}"/>
    <cellStyle name="60% - 强调文字颜色 3 2 3 5" xfId="3010" xr:uid="{00000000-0005-0000-0000-0000F20B0000}"/>
    <cellStyle name="60% - 强调文字颜色 3 2 3 5 2" xfId="3011" xr:uid="{00000000-0005-0000-0000-0000F30B0000}"/>
    <cellStyle name="60% - 强调文字颜色 3 2 4" xfId="2882" xr:uid="{00000000-0005-0000-0000-0000720B0000}"/>
    <cellStyle name="60% - 强调文字颜色 3 2 4 2" xfId="2886" xr:uid="{00000000-0005-0000-0000-0000760B0000}"/>
    <cellStyle name="60% - 强调文字颜色 3 2 4 2 2" xfId="2888" xr:uid="{00000000-0005-0000-0000-0000780B0000}"/>
    <cellStyle name="60% - 强调文字颜色 3 2 4 2 3" xfId="2890" xr:uid="{00000000-0005-0000-0000-00007A0B0000}"/>
    <cellStyle name="60% - 强调文字颜色 3 2 4 2 3 2" xfId="2892" xr:uid="{00000000-0005-0000-0000-00007C0B0000}"/>
    <cellStyle name="60% - 强调文字颜色 3 2 4 3" xfId="2894" xr:uid="{00000000-0005-0000-0000-00007E0B0000}"/>
    <cellStyle name="60% - 强调文字颜色 3 2 4 4" xfId="2897" xr:uid="{00000000-0005-0000-0000-0000810B0000}"/>
    <cellStyle name="60% - 强调文字颜色 3 2 4 4 2" xfId="2900" xr:uid="{00000000-0005-0000-0000-0000840B0000}"/>
    <cellStyle name="60% - 强调文字颜色 3 2 5" xfId="2389" xr:uid="{00000000-0005-0000-0000-000085090000}"/>
    <cellStyle name="60% - 强调文字颜色 3 2 5 2" xfId="2902" xr:uid="{00000000-0005-0000-0000-0000860B0000}"/>
    <cellStyle name="60% - 强调文字颜色 3 2 5 3" xfId="2904" xr:uid="{00000000-0005-0000-0000-0000880B0000}"/>
    <cellStyle name="60% - 强调文字颜色 3 2 5 4" xfId="3013" xr:uid="{00000000-0005-0000-0000-0000F50B0000}"/>
    <cellStyle name="60% - 强调文字颜色 3 2 5 4 2" xfId="762" xr:uid="{00000000-0005-0000-0000-00002A030000}"/>
    <cellStyle name="60% - 强调文字颜色 3 2 6" xfId="2907" xr:uid="{00000000-0005-0000-0000-00008B0B0000}"/>
    <cellStyle name="60% - 强调文字颜色 3 2 6 2" xfId="2909" xr:uid="{00000000-0005-0000-0000-00008D0B0000}"/>
    <cellStyle name="60% - 强调文字颜色 3 2 6 3" xfId="3015" xr:uid="{00000000-0005-0000-0000-0000F70B0000}"/>
    <cellStyle name="60% - 强调文字颜色 3 2 6 4" xfId="1476" xr:uid="{00000000-0005-0000-0000-0000F4050000}"/>
    <cellStyle name="60% - 强调文字颜色 3 2 6 4 2" xfId="829" xr:uid="{00000000-0005-0000-0000-00006D030000}"/>
    <cellStyle name="60% - 强调文字颜色 3 2 7" xfId="1736" xr:uid="{00000000-0005-0000-0000-0000F8060000}"/>
    <cellStyle name="60% - 强调文字颜色 3 2 7 2" xfId="1740" xr:uid="{00000000-0005-0000-0000-0000FC060000}"/>
    <cellStyle name="60% - 强调文字颜色 3 2 7 3" xfId="1758" xr:uid="{00000000-0005-0000-0000-00000E070000}"/>
    <cellStyle name="60% - 强调文字颜色 3 2 8" xfId="1766" xr:uid="{00000000-0005-0000-0000-000016070000}"/>
    <cellStyle name="60% - 强调文字颜色 3 2 8 2" xfId="1768" xr:uid="{00000000-0005-0000-0000-000018070000}"/>
    <cellStyle name="60% - 强调文字颜色 3 2 8 3" xfId="1779" xr:uid="{00000000-0005-0000-0000-000023070000}"/>
    <cellStyle name="60% - 强调文字颜色 3 2 8 4" xfId="1789" xr:uid="{00000000-0005-0000-0000-00002D070000}"/>
    <cellStyle name="60% - 强调文字颜色 3 2 8 4 2" xfId="1791" xr:uid="{00000000-0005-0000-0000-00002F070000}"/>
    <cellStyle name="60% - 强调文字颜色 3 2 9" xfId="1798" xr:uid="{00000000-0005-0000-0000-000036070000}"/>
    <cellStyle name="60% - 强调文字颜色 3 2 9 2" xfId="1801" xr:uid="{00000000-0005-0000-0000-000039070000}"/>
    <cellStyle name="60% - 强调文字颜色 3 3" xfId="383" xr:uid="{00000000-0005-0000-0000-0000AF010000}"/>
    <cellStyle name="60% - 强调文字颜色 3 3 2" xfId="3017" xr:uid="{00000000-0005-0000-0000-0000F90B0000}"/>
    <cellStyle name="60% - 强调文字颜色 3 3 2 2" xfId="3018" xr:uid="{00000000-0005-0000-0000-0000FA0B0000}"/>
    <cellStyle name="60% - 强调文字颜色 3 3 2 2 2" xfId="3019" xr:uid="{00000000-0005-0000-0000-0000FB0B0000}"/>
    <cellStyle name="60% - 强调文字颜色 3 3 2 2 3" xfId="3020" xr:uid="{00000000-0005-0000-0000-0000FC0B0000}"/>
    <cellStyle name="60% - 强调文字颜色 3 3 2 3" xfId="1326" xr:uid="{00000000-0005-0000-0000-00005E050000}"/>
    <cellStyle name="60% - 强调文字颜色 3 3 2 3 2" xfId="3021" xr:uid="{00000000-0005-0000-0000-0000FD0B0000}"/>
    <cellStyle name="60% - 强调文字颜色 3 3 2 3 3" xfId="575" xr:uid="{00000000-0005-0000-0000-00006F020000}"/>
    <cellStyle name="60% - 强调文字颜色 3 3 2 4" xfId="1328" xr:uid="{00000000-0005-0000-0000-000060050000}"/>
    <cellStyle name="60% - 强调文字颜色 3 3 2 4 2" xfId="2658" xr:uid="{00000000-0005-0000-0000-0000920A0000}"/>
    <cellStyle name="60% - 强调文字颜色 3 3 2 5" xfId="1330" xr:uid="{00000000-0005-0000-0000-000062050000}"/>
    <cellStyle name="60% - 强调文字颜色 3 3 3" xfId="3022" xr:uid="{00000000-0005-0000-0000-0000FE0B0000}"/>
    <cellStyle name="60% - 强调文字颜色 3 3 3 2" xfId="3023" xr:uid="{00000000-0005-0000-0000-0000FF0B0000}"/>
    <cellStyle name="60% - 强调文字颜色 3 3 3 2 2" xfId="273" xr:uid="{00000000-0005-0000-0000-000041010000}"/>
    <cellStyle name="60% - 强调文字颜色 3 3 3 2 3" xfId="286" xr:uid="{00000000-0005-0000-0000-00004E010000}"/>
    <cellStyle name="60% - 强调文字颜色 3 3 3 3" xfId="1335" xr:uid="{00000000-0005-0000-0000-000067050000}"/>
    <cellStyle name="60% - 强调文字颜色 3 3 3 3 2" xfId="3024" xr:uid="{00000000-0005-0000-0000-0000000C0000}"/>
    <cellStyle name="60% - 强调文字颜色 3 3 3 4" xfId="1337" xr:uid="{00000000-0005-0000-0000-000069050000}"/>
    <cellStyle name="60% - 强调文字颜色 3 3 4" xfId="2912" xr:uid="{00000000-0005-0000-0000-0000900B0000}"/>
    <cellStyle name="60% - 强调文字颜色 3 3 4 2" xfId="2914" xr:uid="{00000000-0005-0000-0000-0000920B0000}"/>
    <cellStyle name="60% - 强调文字颜色 3 3 4 3" xfId="1347" xr:uid="{00000000-0005-0000-0000-000073050000}"/>
    <cellStyle name="60% - 强调文字颜色 3 3 5" xfId="2916" xr:uid="{00000000-0005-0000-0000-0000940B0000}"/>
    <cellStyle name="60% - 强调文字颜色 3 3 5 2" xfId="3026" xr:uid="{00000000-0005-0000-0000-0000020C0000}"/>
    <cellStyle name="60% - 强调文字颜色 3 4" xfId="386" xr:uid="{00000000-0005-0000-0000-0000B2010000}"/>
    <cellStyle name="60% - 强调文字颜色 3 4 2" xfId="3028" xr:uid="{00000000-0005-0000-0000-0000040C0000}"/>
    <cellStyle name="60% - 强调文字颜色 3 4 2 2" xfId="3029" xr:uid="{00000000-0005-0000-0000-0000050C0000}"/>
    <cellStyle name="60% - 强调文字颜色 3 4 2 3" xfId="1412" xr:uid="{00000000-0005-0000-0000-0000B4050000}"/>
    <cellStyle name="60% - 强调文字颜色 3 4 2 4" xfId="3034" xr:uid="{00000000-0005-0000-0000-00000A0C0000}"/>
    <cellStyle name="60% - 强调文字颜色 3 4 2 4 2" xfId="3039" xr:uid="{00000000-0005-0000-0000-00000F0C0000}"/>
    <cellStyle name="60% - 强调文字颜色 3 4 3" xfId="515" xr:uid="{00000000-0005-0000-0000-000033020000}"/>
    <cellStyle name="60% - 强调文字颜色 3 4 3 2" xfId="3040" xr:uid="{00000000-0005-0000-0000-0000100C0000}"/>
    <cellStyle name="60% - 强调文字颜色 3 4 3 3" xfId="3041" xr:uid="{00000000-0005-0000-0000-0000110C0000}"/>
    <cellStyle name="60% - 强调文字颜色 3 4 3 4" xfId="3042" xr:uid="{00000000-0005-0000-0000-0000120C0000}"/>
    <cellStyle name="60% - 强调文字颜色 3 4 3 4 2" xfId="3043" xr:uid="{00000000-0005-0000-0000-0000130C0000}"/>
    <cellStyle name="60% - 强调文字颜色 3 4 4" xfId="2924" xr:uid="{00000000-0005-0000-0000-00009C0B0000}"/>
    <cellStyle name="60% - 强调文字颜色 3 4 4 2" xfId="3044" xr:uid="{00000000-0005-0000-0000-0000140C0000}"/>
    <cellStyle name="60% - 强调文字颜色 3 4 4 3" xfId="3045" xr:uid="{00000000-0005-0000-0000-0000150C0000}"/>
    <cellStyle name="60% - 强调文字颜色 3 4 5" xfId="2926" xr:uid="{00000000-0005-0000-0000-00009E0B0000}"/>
    <cellStyle name="60% - 强调文字颜色 3 4 5 2" xfId="3047" xr:uid="{00000000-0005-0000-0000-0000170C0000}"/>
    <cellStyle name="60% - 强调文字颜色 3 4 5 3" xfId="3048" xr:uid="{00000000-0005-0000-0000-0000180C0000}"/>
    <cellStyle name="60% - 强调文字颜色 3 4 5 4" xfId="3049" xr:uid="{00000000-0005-0000-0000-0000190C0000}"/>
    <cellStyle name="60% - 强调文字颜色 3 4 5 4 2" xfId="1115" xr:uid="{00000000-0005-0000-0000-00008B040000}"/>
    <cellStyle name="60% - 强调文字颜色 3 4 6" xfId="2929" xr:uid="{00000000-0005-0000-0000-0000A10B0000}"/>
    <cellStyle name="60% - 强调文字颜色 3 4 6 2" xfId="2931" xr:uid="{00000000-0005-0000-0000-0000A30B0000}"/>
    <cellStyle name="60% - 强调文字颜色 3 4 7" xfId="1856" xr:uid="{00000000-0005-0000-0000-000070070000}"/>
    <cellStyle name="60% - 强调文字颜色 3 4 7 2" xfId="1858" xr:uid="{00000000-0005-0000-0000-000072070000}"/>
    <cellStyle name="60% - 强调文字颜色 3 5" xfId="3050" xr:uid="{00000000-0005-0000-0000-00001A0C0000}"/>
    <cellStyle name="60% - 强调文字颜色 3 5 2" xfId="3052" xr:uid="{00000000-0005-0000-0000-00001C0C0000}"/>
    <cellStyle name="60% - 强调文字颜色 3 5 2 2" xfId="3054" xr:uid="{00000000-0005-0000-0000-00001E0C0000}"/>
    <cellStyle name="60% - 强调文字颜色 3 5 2 3" xfId="1439" xr:uid="{00000000-0005-0000-0000-0000CF050000}"/>
    <cellStyle name="60% - 强调文字颜色 3 5 3" xfId="3055" xr:uid="{00000000-0005-0000-0000-00001F0C0000}"/>
    <cellStyle name="60% - 强调文字颜色 3 5 3 2" xfId="3056" xr:uid="{00000000-0005-0000-0000-0000200C0000}"/>
    <cellStyle name="60% - 强调文字颜色 3 5 3 3" xfId="1445" xr:uid="{00000000-0005-0000-0000-0000D5050000}"/>
    <cellStyle name="60% - 强调文字颜色 3 5 4" xfId="2936" xr:uid="{00000000-0005-0000-0000-0000A80B0000}"/>
    <cellStyle name="60% - 强调文字颜色 3 5 5" xfId="2938" xr:uid="{00000000-0005-0000-0000-0000AA0B0000}"/>
    <cellStyle name="60% - 强调文字颜色 3 6" xfId="3057" xr:uid="{00000000-0005-0000-0000-0000210C0000}"/>
    <cellStyle name="60% - 强调文字颜色 3 6 2" xfId="3059" xr:uid="{00000000-0005-0000-0000-0000230C0000}"/>
    <cellStyle name="60% - 强调文字颜色 3 6 3" xfId="3060" xr:uid="{00000000-0005-0000-0000-0000240C0000}"/>
    <cellStyle name="60% - 强调文字颜色 3 6 4" xfId="1536" xr:uid="{00000000-0005-0000-0000-000030060000}"/>
    <cellStyle name="60% - 强调文字颜色 3 6 4 2" xfId="1538" xr:uid="{00000000-0005-0000-0000-000032060000}"/>
    <cellStyle name="60% - 强调文字颜色 4 2" xfId="3061" xr:uid="{00000000-0005-0000-0000-0000250C0000}"/>
    <cellStyle name="60% - 强调文字颜色 4 2 10" xfId="3062" xr:uid="{00000000-0005-0000-0000-0000260C0000}"/>
    <cellStyle name="60% - 强调文字颜色 4 2 11" xfId="3065" xr:uid="{00000000-0005-0000-0000-0000290C0000}"/>
    <cellStyle name="60% - 强调文字颜色 4 2 2" xfId="2588" xr:uid="{00000000-0005-0000-0000-00004C0A0000}"/>
    <cellStyle name="60% - 强调文字颜色 4 2 2 2" xfId="2590" xr:uid="{00000000-0005-0000-0000-00004E0A0000}"/>
    <cellStyle name="60% - 强调文字颜色 4 2 2 2 2" xfId="2593" xr:uid="{00000000-0005-0000-0000-0000510A0000}"/>
    <cellStyle name="60% - 强调文字颜色 4 2 2 2 2 2" xfId="2692" xr:uid="{00000000-0005-0000-0000-0000B40A0000}"/>
    <cellStyle name="60% - 强调文字颜色 4 2 2 2 2 3" xfId="1876" xr:uid="{00000000-0005-0000-0000-000084070000}"/>
    <cellStyle name="60% - 强调文字颜色 4 2 2 2 2 3 2" xfId="3067" xr:uid="{00000000-0005-0000-0000-00002B0C0000}"/>
    <cellStyle name="60% - 强调文字颜色 4 2 2 2 3" xfId="2597" xr:uid="{00000000-0005-0000-0000-0000550A0000}"/>
    <cellStyle name="60% - 强调文字颜色 4 2 2 2 4" xfId="2601" xr:uid="{00000000-0005-0000-0000-0000590A0000}"/>
    <cellStyle name="60% - 强调文字颜色 4 2 2 2 4 2" xfId="2603" xr:uid="{00000000-0005-0000-0000-00005B0A0000}"/>
    <cellStyle name="60% - 强调文字颜色 4 2 2 3" xfId="2605" xr:uid="{00000000-0005-0000-0000-00005D0A0000}"/>
    <cellStyle name="60% - 强调文字颜色 4 2 2 3 2" xfId="2607" xr:uid="{00000000-0005-0000-0000-00005F0A0000}"/>
    <cellStyle name="60% - 强调文字颜色 4 2 2 3 3" xfId="2609" xr:uid="{00000000-0005-0000-0000-0000610A0000}"/>
    <cellStyle name="60% - 强调文字颜色 4 2 2 3 3 2" xfId="3069" xr:uid="{00000000-0005-0000-0000-00002D0C0000}"/>
    <cellStyle name="60% - 强调文字颜色 4 2 2 4" xfId="2614" xr:uid="{00000000-0005-0000-0000-0000660A0000}"/>
    <cellStyle name="60% - 强调文字颜色 4 2 2 5" xfId="2620" xr:uid="{00000000-0005-0000-0000-00006C0A0000}"/>
    <cellStyle name="60% - 强调文字颜色 4 2 2 5 2" xfId="2491" xr:uid="{00000000-0005-0000-0000-0000EB090000}"/>
    <cellStyle name="60% - 强调文字颜色 4 2 2 6" xfId="2626" xr:uid="{00000000-0005-0000-0000-0000720A0000}"/>
    <cellStyle name="60% - 强调文字颜色 4 2 3" xfId="2629" xr:uid="{00000000-0005-0000-0000-0000750A0000}"/>
    <cellStyle name="60% - 强调文字颜色 4 2 3 2" xfId="2633" xr:uid="{00000000-0005-0000-0000-0000790A0000}"/>
    <cellStyle name="60% - 强调文字颜色 4 2 3 2 2" xfId="2635" xr:uid="{00000000-0005-0000-0000-00007B0A0000}"/>
    <cellStyle name="60% - 强调文字颜色 4 2 3 2 2 2" xfId="3070" xr:uid="{00000000-0005-0000-0000-00002E0C0000}"/>
    <cellStyle name="60% - 强调文字颜色 4 2 3 2 2 3" xfId="2848" xr:uid="{00000000-0005-0000-0000-0000500B0000}"/>
    <cellStyle name="60% - 强调文字颜色 4 2 3 2 2 3 2" xfId="1257" xr:uid="{00000000-0005-0000-0000-000019050000}"/>
    <cellStyle name="60% - 强调文字颜色 4 2 3 2 3" xfId="2637" xr:uid="{00000000-0005-0000-0000-00007D0A0000}"/>
    <cellStyle name="60% - 强调文字颜色 4 2 3 2 4" xfId="3071" xr:uid="{00000000-0005-0000-0000-00002F0C0000}"/>
    <cellStyle name="60% - 强调文字颜色 4 2 3 2 4 2" xfId="3072" xr:uid="{00000000-0005-0000-0000-0000300C0000}"/>
    <cellStyle name="60% - 强调文字颜色 4 2 3 3" xfId="2639" xr:uid="{00000000-0005-0000-0000-00007F0A0000}"/>
    <cellStyle name="60% - 强调文字颜色 4 2 3 3 2" xfId="175" xr:uid="{00000000-0005-0000-0000-0000DF000000}"/>
    <cellStyle name="60% - 强调文字颜色 4 2 3 3 2 2" xfId="3073" xr:uid="{00000000-0005-0000-0000-0000310C0000}"/>
    <cellStyle name="60% - 强调文字颜色 4 2 3 3 3" xfId="98" xr:uid="{00000000-0005-0000-0000-000085000000}"/>
    <cellStyle name="60% - 强调文字颜色 4 2 3 4" xfId="2641" xr:uid="{00000000-0005-0000-0000-0000810A0000}"/>
    <cellStyle name="60% - 强调文字颜色 4 2 3 4 2" xfId="185" xr:uid="{00000000-0005-0000-0000-0000E9000000}"/>
    <cellStyle name="60% - 强调文字颜色 4 2 3 5" xfId="2643" xr:uid="{00000000-0005-0000-0000-0000830A0000}"/>
    <cellStyle name="60% - 强调文字颜色 4 2 3 5 2" xfId="3074" xr:uid="{00000000-0005-0000-0000-0000320C0000}"/>
    <cellStyle name="60% - 强调文字颜色 4 2 4" xfId="2646" xr:uid="{00000000-0005-0000-0000-0000860A0000}"/>
    <cellStyle name="60% - 强调文字颜色 4 2 4 2" xfId="2648" xr:uid="{00000000-0005-0000-0000-0000880A0000}"/>
    <cellStyle name="60% - 强调文字颜色 4 2 4 2 2" xfId="3075" xr:uid="{00000000-0005-0000-0000-0000330C0000}"/>
    <cellStyle name="60% - 强调文字颜色 4 2 4 2 3" xfId="3076" xr:uid="{00000000-0005-0000-0000-0000340C0000}"/>
    <cellStyle name="60% - 强调文字颜色 4 2 4 2 3 2" xfId="1505" xr:uid="{00000000-0005-0000-0000-000011060000}"/>
    <cellStyle name="60% - 强调文字颜色 4 2 4 3" xfId="2650" xr:uid="{00000000-0005-0000-0000-00008A0A0000}"/>
    <cellStyle name="60% - 强调文字颜色 4 2 4 4" xfId="1987" xr:uid="{00000000-0005-0000-0000-0000F3070000}"/>
    <cellStyle name="60% - 强调文字颜色 4 2 4 4 2" xfId="225" xr:uid="{00000000-0005-0000-0000-000011010000}"/>
    <cellStyle name="60% - 强调文字颜色 4 2 5" xfId="1147" xr:uid="{00000000-0005-0000-0000-0000AB040000}"/>
    <cellStyle name="60% - 强调文字颜色 4 2 5 2" xfId="3077" xr:uid="{00000000-0005-0000-0000-0000350C0000}"/>
    <cellStyle name="60% - 强调文字颜色 4 2 5 3" xfId="3078" xr:uid="{00000000-0005-0000-0000-0000360C0000}"/>
    <cellStyle name="60% - 强调文字颜色 4 2 5 4" xfId="3080" xr:uid="{00000000-0005-0000-0000-0000380C0000}"/>
    <cellStyle name="60% - 强调文字颜色 4 2 5 4 2" xfId="3082" xr:uid="{00000000-0005-0000-0000-00003A0C0000}"/>
    <cellStyle name="60% - 强调文字颜色 4 2 6" xfId="1149" xr:uid="{00000000-0005-0000-0000-0000AD040000}"/>
    <cellStyle name="60% - 强调文字颜色 4 2 6 2" xfId="3083" xr:uid="{00000000-0005-0000-0000-00003B0C0000}"/>
    <cellStyle name="60% - 强调文字颜色 4 2 6 3" xfId="3084" xr:uid="{00000000-0005-0000-0000-00003C0C0000}"/>
    <cellStyle name="60% - 强调文字颜色 4 2 6 4" xfId="3085" xr:uid="{00000000-0005-0000-0000-00003D0C0000}"/>
    <cellStyle name="60% - 强调文字颜色 4 2 6 4 2" xfId="1576" xr:uid="{00000000-0005-0000-0000-000058060000}"/>
    <cellStyle name="60% - 强调文字颜色 4 2 7" xfId="1152" xr:uid="{00000000-0005-0000-0000-0000B0040000}"/>
    <cellStyle name="60% - 强调文字颜色 4 2 7 2" xfId="1155" xr:uid="{00000000-0005-0000-0000-0000B3040000}"/>
    <cellStyle name="60% - 强调文字颜色 4 2 7 3" xfId="1916" xr:uid="{00000000-0005-0000-0000-0000AC070000}"/>
    <cellStyle name="60% - 强调文字颜色 4 2 8" xfId="1927" xr:uid="{00000000-0005-0000-0000-0000B7070000}"/>
    <cellStyle name="60% - 强调文字颜色 4 2 8 2" xfId="1929" xr:uid="{00000000-0005-0000-0000-0000B9070000}"/>
    <cellStyle name="60% - 强调文字颜色 4 2 8 3" xfId="1949" xr:uid="{00000000-0005-0000-0000-0000CD070000}"/>
    <cellStyle name="60% - 强调文字颜色 4 2 8 4" xfId="1956" xr:uid="{00000000-0005-0000-0000-0000D4070000}"/>
    <cellStyle name="60% - 强调文字颜色 4 2 8 4 2" xfId="1959" xr:uid="{00000000-0005-0000-0000-0000D7070000}"/>
    <cellStyle name="60% - 强调文字颜色 4 2 9" xfId="1968" xr:uid="{00000000-0005-0000-0000-0000E0070000}"/>
    <cellStyle name="60% - 强调文字颜色 4 2 9 2" xfId="1970" xr:uid="{00000000-0005-0000-0000-0000E2070000}"/>
    <cellStyle name="60% - 强调文字颜色 4 3" xfId="394" xr:uid="{00000000-0005-0000-0000-0000BA010000}"/>
    <cellStyle name="60% - 强调文字颜色 4 3 2" xfId="3086" xr:uid="{00000000-0005-0000-0000-00003E0C0000}"/>
    <cellStyle name="60% - 强调文字颜色 4 3 2 2" xfId="3089" xr:uid="{00000000-0005-0000-0000-0000410C0000}"/>
    <cellStyle name="60% - 强调文字颜色 4 3 2 2 2" xfId="3093" xr:uid="{00000000-0005-0000-0000-0000450C0000}"/>
    <cellStyle name="60% - 强调文字颜色 4 3 2 2 3" xfId="3097" xr:uid="{00000000-0005-0000-0000-0000490C0000}"/>
    <cellStyle name="60% - 强调文字颜色 4 3 2 3" xfId="3100" xr:uid="{00000000-0005-0000-0000-00004C0C0000}"/>
    <cellStyle name="60% - 强调文字颜色 4 3 2 3 2" xfId="3103" xr:uid="{00000000-0005-0000-0000-00004F0C0000}"/>
    <cellStyle name="60% - 强调文字颜色 4 3 2 3 3" xfId="633" xr:uid="{00000000-0005-0000-0000-0000A9020000}"/>
    <cellStyle name="60% - 强调文字颜色 4 3 2 4" xfId="3106" xr:uid="{00000000-0005-0000-0000-0000520C0000}"/>
    <cellStyle name="60% - 强调文字颜色 4 3 2 4 2" xfId="11" xr:uid="{00000000-0005-0000-0000-00000F000000}"/>
    <cellStyle name="60% - 强调文字颜色 4 3 2 5" xfId="3109" xr:uid="{00000000-0005-0000-0000-0000550C0000}"/>
    <cellStyle name="60% - 强调文字颜色 4 3 3" xfId="3112" xr:uid="{00000000-0005-0000-0000-0000580C0000}"/>
    <cellStyle name="60% - 强调文字颜色 4 3 3 2" xfId="3117" xr:uid="{00000000-0005-0000-0000-00005D0C0000}"/>
    <cellStyle name="60% - 强调文字颜色 4 3 3 2 2" xfId="3121" xr:uid="{00000000-0005-0000-0000-0000610C0000}"/>
    <cellStyle name="60% - 强调文字颜色 4 3 3 2 3" xfId="3125" xr:uid="{00000000-0005-0000-0000-0000650C0000}"/>
    <cellStyle name="60% - 强调文字颜色 4 3 3 3" xfId="3128" xr:uid="{00000000-0005-0000-0000-0000680C0000}"/>
    <cellStyle name="60% - 强调文字颜色 4 3 3 3 2" xfId="237" xr:uid="{00000000-0005-0000-0000-00001D010000}"/>
    <cellStyle name="60% - 强调文字颜色 4 3 3 4" xfId="3131" xr:uid="{00000000-0005-0000-0000-00006B0C0000}"/>
    <cellStyle name="60% - 强调文字颜色 4 3 4" xfId="2955" xr:uid="{00000000-0005-0000-0000-0000BB0B0000}"/>
    <cellStyle name="60% - 强调文字颜色 4 3 4 2" xfId="1274" xr:uid="{00000000-0005-0000-0000-00002A050000}"/>
    <cellStyle name="60% - 强调文字颜色 4 3 4 3" xfId="3134" xr:uid="{00000000-0005-0000-0000-00006E0C0000}"/>
    <cellStyle name="60% - 强调文字颜色 4 3 5" xfId="1161" xr:uid="{00000000-0005-0000-0000-0000B9040000}"/>
    <cellStyle name="60% - 强调文字颜色 4 3 5 2" xfId="3138" xr:uid="{00000000-0005-0000-0000-0000720C0000}"/>
    <cellStyle name="60% - 强调文字颜色 4 3 6" xfId="1166" xr:uid="{00000000-0005-0000-0000-0000BE040000}"/>
    <cellStyle name="60% - 强调文字颜色 4 4" xfId="396" xr:uid="{00000000-0005-0000-0000-0000BC010000}"/>
    <cellStyle name="60% - 强调文字颜色 4 4 2" xfId="3141" xr:uid="{00000000-0005-0000-0000-0000750C0000}"/>
    <cellStyle name="60% - 强调文字颜色 4 4 2 2" xfId="3142" xr:uid="{00000000-0005-0000-0000-0000760C0000}"/>
    <cellStyle name="60% - 强调文字颜色 4 4 2 3" xfId="3143" xr:uid="{00000000-0005-0000-0000-0000770C0000}"/>
    <cellStyle name="60% - 强调文字颜色 4 4 2 4" xfId="436" xr:uid="{00000000-0005-0000-0000-0000E4010000}"/>
    <cellStyle name="60% - 强调文字颜色 4 4 2 4 2" xfId="440" xr:uid="{00000000-0005-0000-0000-0000E8010000}"/>
    <cellStyle name="60% - 强调文字颜色 4 4 3" xfId="3144" xr:uid="{00000000-0005-0000-0000-0000780C0000}"/>
    <cellStyle name="60% - 强调文字颜色 4 4 3 2" xfId="3147" xr:uid="{00000000-0005-0000-0000-00007B0C0000}"/>
    <cellStyle name="60% - 强调文字颜色 4 4 3 3" xfId="3149" xr:uid="{00000000-0005-0000-0000-00007D0C0000}"/>
    <cellStyle name="60% - 强调文字颜色 4 4 3 4" xfId="471" xr:uid="{00000000-0005-0000-0000-000007020000}"/>
    <cellStyle name="60% - 强调文字颜色 4 4 3 4 2" xfId="3150" xr:uid="{00000000-0005-0000-0000-00007E0C0000}"/>
    <cellStyle name="60% - 强调文字颜色 4 4 4" xfId="3151" xr:uid="{00000000-0005-0000-0000-00007F0C0000}"/>
    <cellStyle name="60% - 强调文字颜色 4 4 5" xfId="1178" xr:uid="{00000000-0005-0000-0000-0000CA040000}"/>
    <cellStyle name="60% - 强调文字颜色 4 4 6" xfId="3152" xr:uid="{00000000-0005-0000-0000-0000800C0000}"/>
    <cellStyle name="60% - 强调文字颜色 4 4 6 2" xfId="3153" xr:uid="{00000000-0005-0000-0000-0000810C0000}"/>
    <cellStyle name="60% - 强调文字颜色 4 5" xfId="3155" xr:uid="{00000000-0005-0000-0000-0000830C0000}"/>
    <cellStyle name="60% - 强调文字颜色 4 5 2" xfId="3157" xr:uid="{00000000-0005-0000-0000-0000850C0000}"/>
    <cellStyle name="60% - 强调文字颜色 4 5 2 2" xfId="3158" xr:uid="{00000000-0005-0000-0000-0000860C0000}"/>
    <cellStyle name="60% - 强调文字颜色 4 5 2 3" xfId="3159" xr:uid="{00000000-0005-0000-0000-0000870C0000}"/>
    <cellStyle name="60% - 强调文字颜色 4 5 3" xfId="3160" xr:uid="{00000000-0005-0000-0000-0000880C0000}"/>
    <cellStyle name="60% - 强调文字颜色 4 5 3 2" xfId="3163" xr:uid="{00000000-0005-0000-0000-00008B0C0000}"/>
    <cellStyle name="60% - 强调文字颜色 4 5 3 3" xfId="3164" xr:uid="{00000000-0005-0000-0000-00008C0C0000}"/>
    <cellStyle name="60% - 强调文字颜色 4 5 4" xfId="3165" xr:uid="{00000000-0005-0000-0000-00008D0C0000}"/>
    <cellStyle name="60% - 强调文字颜色 4 5 5" xfId="3166" xr:uid="{00000000-0005-0000-0000-00008E0C0000}"/>
    <cellStyle name="60% - 强调文字颜色 4 6" xfId="3168" xr:uid="{00000000-0005-0000-0000-0000900C0000}"/>
    <cellStyle name="60% - 强调文字颜色 4 6 2" xfId="3169" xr:uid="{00000000-0005-0000-0000-0000910C0000}"/>
    <cellStyle name="60% - 强调文字颜色 4 6 3" xfId="3170" xr:uid="{00000000-0005-0000-0000-0000920C0000}"/>
    <cellStyle name="60% - 强调文字颜色 4 6 4" xfId="1650" xr:uid="{00000000-0005-0000-0000-0000A2060000}"/>
    <cellStyle name="60% - 强调文字颜色 4 6 4 2" xfId="1653" xr:uid="{00000000-0005-0000-0000-0000A5060000}"/>
    <cellStyle name="60% - 强调文字颜色 4 7" xfId="3173" xr:uid="{00000000-0005-0000-0000-0000950C0000}"/>
    <cellStyle name="60% - 强调文字颜色 5 2" xfId="3175" xr:uid="{00000000-0005-0000-0000-0000970C0000}"/>
    <cellStyle name="60% - 强调文字颜色 5 2 2" xfId="3177" xr:uid="{00000000-0005-0000-0000-0000990C0000}"/>
    <cellStyle name="60% - 强调文字颜色 5 2 2 2" xfId="3179" xr:uid="{00000000-0005-0000-0000-00009B0C0000}"/>
    <cellStyle name="60% - 强调文字颜色 5 2 2 2 2" xfId="3180" xr:uid="{00000000-0005-0000-0000-00009C0C0000}"/>
    <cellStyle name="60% - 强调文字颜色 5 2 2 2 2 2" xfId="3182" xr:uid="{00000000-0005-0000-0000-00009E0C0000}"/>
    <cellStyle name="60% - 强调文字颜色 5 2 2 2 2 3" xfId="3183" xr:uid="{00000000-0005-0000-0000-00009F0C0000}"/>
    <cellStyle name="60% - 强调文字颜色 5 2 2 2 2 3 2" xfId="3184" xr:uid="{00000000-0005-0000-0000-0000A00C0000}"/>
    <cellStyle name="60% - 强调文字颜色 5 2 2 2 3" xfId="2747" xr:uid="{00000000-0005-0000-0000-0000EB0A0000}"/>
    <cellStyle name="60% - 强调文字颜色 5 2 2 2 4" xfId="1359" xr:uid="{00000000-0005-0000-0000-00007F050000}"/>
    <cellStyle name="60% - 强调文字颜色 5 2 2 2 4 2" xfId="1362" xr:uid="{00000000-0005-0000-0000-000082050000}"/>
    <cellStyle name="60% - 强调文字颜色 5 2 2 3" xfId="3185" xr:uid="{00000000-0005-0000-0000-0000A10C0000}"/>
    <cellStyle name="60% - 强调文字颜色 5 2 2 3 2" xfId="3110" xr:uid="{00000000-0005-0000-0000-0000560C0000}"/>
    <cellStyle name="60% - 强调文字颜色 5 2 2 3 3" xfId="3186" xr:uid="{00000000-0005-0000-0000-0000A20C0000}"/>
    <cellStyle name="60% - 强调文字颜色 5 2 2 3 3 2" xfId="3187" xr:uid="{00000000-0005-0000-0000-0000A30C0000}"/>
    <cellStyle name="60% - 强调文字颜色 5 2 2 4" xfId="3188" xr:uid="{00000000-0005-0000-0000-0000A40C0000}"/>
    <cellStyle name="60% - 强调文字颜色 5 2 2 5" xfId="3190" xr:uid="{00000000-0005-0000-0000-0000A60C0000}"/>
    <cellStyle name="60% - 强调文字颜色 5 2 2 5 2" xfId="3191" xr:uid="{00000000-0005-0000-0000-0000A70C0000}"/>
    <cellStyle name="60% - 强调文字颜色 5 2 3" xfId="3193" xr:uid="{00000000-0005-0000-0000-0000A90C0000}"/>
    <cellStyle name="60% - 强调文字颜色 5 2 3 2" xfId="1520" xr:uid="{00000000-0005-0000-0000-000020060000}"/>
    <cellStyle name="60% - 强调文字颜色 5 2 3 2 2" xfId="3195" xr:uid="{00000000-0005-0000-0000-0000AB0C0000}"/>
    <cellStyle name="60% - 强调文字颜色 5 2 3 2 2 2" xfId="3196" xr:uid="{00000000-0005-0000-0000-0000AC0C0000}"/>
    <cellStyle name="60% - 强调文字颜色 5 2 3 2 2 3" xfId="3197" xr:uid="{00000000-0005-0000-0000-0000AD0C0000}"/>
    <cellStyle name="60% - 强调文字颜色 5 2 3 2 2 3 2" xfId="3198" xr:uid="{00000000-0005-0000-0000-0000AE0C0000}"/>
    <cellStyle name="60% - 强调文字颜色 5 2 3 2 3" xfId="2756" xr:uid="{00000000-0005-0000-0000-0000F40A0000}"/>
    <cellStyle name="60% - 强调文字颜色 5 2 3 2 4" xfId="3199" xr:uid="{00000000-0005-0000-0000-0000AF0C0000}"/>
    <cellStyle name="60% - 强调文字颜色 5 2 3 2 4 2" xfId="3200" xr:uid="{00000000-0005-0000-0000-0000B00C0000}"/>
    <cellStyle name="60% - 强调文字颜色 5 2 3 3" xfId="3202" xr:uid="{00000000-0005-0000-0000-0000B20C0000}"/>
    <cellStyle name="60% - 强调文字颜色 5 2 3 3 2" xfId="449" xr:uid="{00000000-0005-0000-0000-0000F1010000}"/>
    <cellStyle name="60% - 强调文字颜色 5 2 3 3 2 2" xfId="3203" xr:uid="{00000000-0005-0000-0000-0000B30C0000}"/>
    <cellStyle name="60% - 强调文字颜色 5 2 3 3 3" xfId="455" xr:uid="{00000000-0005-0000-0000-0000F7010000}"/>
    <cellStyle name="60% - 强调文字颜色 5 2 3 4" xfId="3204" xr:uid="{00000000-0005-0000-0000-0000B40C0000}"/>
    <cellStyle name="60% - 强调文字颜色 5 2 3 4 2" xfId="476" xr:uid="{00000000-0005-0000-0000-00000C020000}"/>
    <cellStyle name="60% - 强调文字颜色 5 2 3 5" xfId="3205" xr:uid="{00000000-0005-0000-0000-0000B50C0000}"/>
    <cellStyle name="60% - 强调文字颜色 5 2 3 5 2" xfId="3206" xr:uid="{00000000-0005-0000-0000-0000B60C0000}"/>
    <cellStyle name="60% - 强调文字颜色 5 2 4" xfId="2963" xr:uid="{00000000-0005-0000-0000-0000C30B0000}"/>
    <cellStyle name="60% - 强调文字颜色 5 2 4 2" xfId="3207" xr:uid="{00000000-0005-0000-0000-0000B70C0000}"/>
    <cellStyle name="60% - 强调文字颜色 5 2 4 2 2" xfId="3208" xr:uid="{00000000-0005-0000-0000-0000B80C0000}"/>
    <cellStyle name="60% - 强调文字颜色 5 2 4 2 3" xfId="2763" xr:uid="{00000000-0005-0000-0000-0000FB0A0000}"/>
    <cellStyle name="60% - 强调文字颜色 5 2 4 2 3 2" xfId="2857" xr:uid="{00000000-0005-0000-0000-0000590B0000}"/>
    <cellStyle name="60% - 强调文字颜色 5 2 4 3" xfId="3209" xr:uid="{00000000-0005-0000-0000-0000B90C0000}"/>
    <cellStyle name="60% - 强调文字颜色 5 2 4 4" xfId="3211" xr:uid="{00000000-0005-0000-0000-0000BB0C0000}"/>
    <cellStyle name="60% - 强调文字颜色 5 2 4 4 2" xfId="518" xr:uid="{00000000-0005-0000-0000-000036020000}"/>
    <cellStyle name="60% - 强调文字颜色 5 2 5" xfId="1001" xr:uid="{00000000-0005-0000-0000-000019040000}"/>
    <cellStyle name="60% - 强调文字颜色 5 2 5 2" xfId="3213" xr:uid="{00000000-0005-0000-0000-0000BD0C0000}"/>
    <cellStyle name="60% - 强调文字颜色 5 2 5 3" xfId="3215" xr:uid="{00000000-0005-0000-0000-0000BF0C0000}"/>
    <cellStyle name="60% - 强调文字颜色 5 2 5 4" xfId="3217" xr:uid="{00000000-0005-0000-0000-0000C10C0000}"/>
    <cellStyle name="60% - 强调文字颜色 5 2 5 4 2" xfId="3218" xr:uid="{00000000-0005-0000-0000-0000C20C0000}"/>
    <cellStyle name="60% - 强调文字颜色 5 2 6" xfId="2965" xr:uid="{00000000-0005-0000-0000-0000C50B0000}"/>
    <cellStyle name="60% - 强调文字颜色 5 2 6 2" xfId="2967" xr:uid="{00000000-0005-0000-0000-0000C70B0000}"/>
    <cellStyle name="60% - 强调文字颜色 5 2 6 3" xfId="3219" xr:uid="{00000000-0005-0000-0000-0000C30C0000}"/>
    <cellStyle name="60% - 强调文字颜色 5 2 7" xfId="2077" xr:uid="{00000000-0005-0000-0000-00004D080000}"/>
    <cellStyle name="60% - 强调文字颜色 5 2 7 2" xfId="2079" xr:uid="{00000000-0005-0000-0000-00004F080000}"/>
    <cellStyle name="60% - 强调文字颜色 5 2 7 3" xfId="2091" xr:uid="{00000000-0005-0000-0000-00005B080000}"/>
    <cellStyle name="60% - 强调文字颜色 5 2 7 4" xfId="2105" xr:uid="{00000000-0005-0000-0000-000069080000}"/>
    <cellStyle name="60% - 强调文字颜色 5 2 7 4 2" xfId="2107" xr:uid="{00000000-0005-0000-0000-00006B080000}"/>
    <cellStyle name="60% - 强调文字颜色 5 2 8" xfId="2121" xr:uid="{00000000-0005-0000-0000-000079080000}"/>
    <cellStyle name="60% - 强调文字颜色 5 2 8 2" xfId="95" xr:uid="{00000000-0005-0000-0000-000081000000}"/>
    <cellStyle name="60% - 强调文字颜色 5 2 9" xfId="2141" xr:uid="{00000000-0005-0000-0000-00008D080000}"/>
    <cellStyle name="60% - 强调文字颜色 5 3" xfId="3220" xr:uid="{00000000-0005-0000-0000-0000C40C0000}"/>
    <cellStyle name="60% - 强调文字颜色 5 3 2" xfId="3222" xr:uid="{00000000-0005-0000-0000-0000C60C0000}"/>
    <cellStyle name="60% - 强调文字颜色 5 3 2 2" xfId="3223" xr:uid="{00000000-0005-0000-0000-0000C70C0000}"/>
    <cellStyle name="60% - 强调文字颜色 5 3 2 2 2" xfId="3224" xr:uid="{00000000-0005-0000-0000-0000C80C0000}"/>
    <cellStyle name="60% - 强调文字颜色 5 3 2 2 3" xfId="3225" xr:uid="{00000000-0005-0000-0000-0000C90C0000}"/>
    <cellStyle name="60% - 强调文字颜色 5 3 2 3" xfId="3226" xr:uid="{00000000-0005-0000-0000-0000CA0C0000}"/>
    <cellStyle name="60% - 强调文字颜色 5 3 2 3 2" xfId="3227" xr:uid="{00000000-0005-0000-0000-0000CB0C0000}"/>
    <cellStyle name="60% - 强调文字颜色 5 3 2 3 3" xfId="934" xr:uid="{00000000-0005-0000-0000-0000D6030000}"/>
    <cellStyle name="60% - 强调文字颜色 5 3 2 4" xfId="3229" xr:uid="{00000000-0005-0000-0000-0000CD0C0000}"/>
    <cellStyle name="60% - 强调文字颜色 5 3 2 4 2" xfId="3230" xr:uid="{00000000-0005-0000-0000-0000CE0C0000}"/>
    <cellStyle name="60% - 强调文字颜色 5 3 2 5" xfId="3228" xr:uid="{00000000-0005-0000-0000-0000CC0C0000}"/>
    <cellStyle name="60% - 强调文字颜色 5 3 3" xfId="3231" xr:uid="{00000000-0005-0000-0000-0000CF0C0000}"/>
    <cellStyle name="60% - 强调文字颜色 5 3 3 2" xfId="3233" xr:uid="{00000000-0005-0000-0000-0000D10C0000}"/>
    <cellStyle name="60% - 强调文字颜色 5 3 3 2 2" xfId="3234" xr:uid="{00000000-0005-0000-0000-0000D20C0000}"/>
    <cellStyle name="60% - 强调文字颜色 5 3 3 2 3" xfId="3235" xr:uid="{00000000-0005-0000-0000-0000D30C0000}"/>
    <cellStyle name="60% - 强调文字颜色 5 3 3 3" xfId="3236" xr:uid="{00000000-0005-0000-0000-0000D40C0000}"/>
    <cellStyle name="60% - 强调文字颜色 5 3 3 3 2" xfId="56" xr:uid="{00000000-0005-0000-0000-00004B000000}"/>
    <cellStyle name="60% - 强调文字颜色 5 3 3 4" xfId="3237" xr:uid="{00000000-0005-0000-0000-0000D50C0000}"/>
    <cellStyle name="60% - 强调文字颜色 5 3 4" xfId="491" xr:uid="{00000000-0005-0000-0000-00001B020000}"/>
    <cellStyle name="60% - 强调文字颜色 5 3 4 2" xfId="1297" xr:uid="{00000000-0005-0000-0000-000041050000}"/>
    <cellStyle name="60% - 强调文字颜色 5 3 4 3" xfId="3238" xr:uid="{00000000-0005-0000-0000-0000D60C0000}"/>
    <cellStyle name="60% - 强调文字颜色 5 3 5" xfId="3240" xr:uid="{00000000-0005-0000-0000-0000D80C0000}"/>
    <cellStyle name="60% - 强调文字颜色 5 3 5 2" xfId="3241" xr:uid="{00000000-0005-0000-0000-0000D90C0000}"/>
    <cellStyle name="60% - 强调文字颜色 5 3 6" xfId="3243" xr:uid="{00000000-0005-0000-0000-0000DB0C0000}"/>
    <cellStyle name="60% - 强调文字颜色 5 4" xfId="3244" xr:uid="{00000000-0005-0000-0000-0000DC0C0000}"/>
    <cellStyle name="60% - 强调文字颜色 5 4 2" xfId="3245" xr:uid="{00000000-0005-0000-0000-0000DD0C0000}"/>
    <cellStyle name="60% - 强调文字颜色 5 4 2 2" xfId="3247" xr:uid="{00000000-0005-0000-0000-0000DF0C0000}"/>
    <cellStyle name="60% - 强调文字颜色 5 4 2 3" xfId="3248" xr:uid="{00000000-0005-0000-0000-0000E00C0000}"/>
    <cellStyle name="60% - 强调文字颜色 5 4 2 4" xfId="54" xr:uid="{00000000-0005-0000-0000-000048000000}"/>
    <cellStyle name="60% - 强调文字颜色 5 4 2 4 2" xfId="3249" xr:uid="{00000000-0005-0000-0000-0000E10C0000}"/>
    <cellStyle name="60% - 强调文字颜色 5 4 3" xfId="3250" xr:uid="{00000000-0005-0000-0000-0000E20C0000}"/>
    <cellStyle name="60% - 强调文字颜色 5 4 3 2" xfId="3253" xr:uid="{00000000-0005-0000-0000-0000E50C0000}"/>
    <cellStyle name="60% - 强调文字颜色 5 4 3 3" xfId="3256" xr:uid="{00000000-0005-0000-0000-0000E80C0000}"/>
    <cellStyle name="60% - 强调文字颜色 5 4 3 4" xfId="597" xr:uid="{00000000-0005-0000-0000-000085020000}"/>
    <cellStyle name="60% - 强调文字颜色 5 4 3 4 2" xfId="3259" xr:uid="{00000000-0005-0000-0000-0000EB0C0000}"/>
    <cellStyle name="60% - 强调文字颜色 5 4 4" xfId="3262" xr:uid="{00000000-0005-0000-0000-0000EE0C0000}"/>
    <cellStyle name="60% - 强调文字颜色 5 4 5" xfId="3263" xr:uid="{00000000-0005-0000-0000-0000EF0C0000}"/>
    <cellStyle name="60% - 强调文字颜色 5 4 6" xfId="3264" xr:uid="{00000000-0005-0000-0000-0000F00C0000}"/>
    <cellStyle name="60% - 强调文字颜色 5 4 6 2" xfId="3265" xr:uid="{00000000-0005-0000-0000-0000F10C0000}"/>
    <cellStyle name="60% - 强调文字颜色 5 5" xfId="3266" xr:uid="{00000000-0005-0000-0000-0000F20C0000}"/>
    <cellStyle name="60% - 强调文字颜色 5 5 2" xfId="3267" xr:uid="{00000000-0005-0000-0000-0000F30C0000}"/>
    <cellStyle name="60% - 强调文字颜色 5 5 2 2" xfId="3268" xr:uid="{00000000-0005-0000-0000-0000F40C0000}"/>
    <cellStyle name="60% - 强调文字颜色 5 5 2 3" xfId="3269" xr:uid="{00000000-0005-0000-0000-0000F50C0000}"/>
    <cellStyle name="60% - 强调文字颜色 5 5 3" xfId="3270" xr:uid="{00000000-0005-0000-0000-0000F60C0000}"/>
    <cellStyle name="60% - 强调文字颜色 5 5 3 2" xfId="3272" xr:uid="{00000000-0005-0000-0000-0000F80C0000}"/>
    <cellStyle name="60% - 强调文字颜色 5 5 3 3" xfId="3275" xr:uid="{00000000-0005-0000-0000-0000FB0C0000}"/>
    <cellStyle name="60% - 强调文字颜色 5 5 4" xfId="2970" xr:uid="{00000000-0005-0000-0000-0000CA0B0000}"/>
    <cellStyle name="60% - 强调文字颜色 5 5 5" xfId="3278" xr:uid="{00000000-0005-0000-0000-0000FE0C0000}"/>
    <cellStyle name="60% - 强调文字颜色 5 6" xfId="2701" xr:uid="{00000000-0005-0000-0000-0000BD0A0000}"/>
    <cellStyle name="60% - 强调文字颜色 6 2" xfId="3279" xr:uid="{00000000-0005-0000-0000-0000FF0C0000}"/>
    <cellStyle name="60% - 强调文字颜色 6 2 10" xfId="3281" xr:uid="{00000000-0005-0000-0000-0000010D0000}"/>
    <cellStyle name="60% - 强调文字颜色 6 2 11" xfId="3282" xr:uid="{00000000-0005-0000-0000-0000020D0000}"/>
    <cellStyle name="60% - 强调文字颜色 6 2 2" xfId="3283" xr:uid="{00000000-0005-0000-0000-0000030D0000}"/>
    <cellStyle name="60% - 强调文字颜色 6 2 2 2" xfId="3284" xr:uid="{00000000-0005-0000-0000-0000040D0000}"/>
    <cellStyle name="60% - 强调文字颜色 6 2 2 2 2" xfId="3285" xr:uid="{00000000-0005-0000-0000-0000050D0000}"/>
    <cellStyle name="60% - 强调文字颜色 6 2 2 2 2 2" xfId="3286" xr:uid="{00000000-0005-0000-0000-0000060D0000}"/>
    <cellStyle name="60% - 强调文字颜色 6 2 2 2 2 3" xfId="3068" xr:uid="{00000000-0005-0000-0000-00002C0C0000}"/>
    <cellStyle name="60% - 强调文字颜色 6 2 2 2 2 3 2" xfId="3287" xr:uid="{00000000-0005-0000-0000-0000070D0000}"/>
    <cellStyle name="60% - 强调文字颜色 6 2 2 2 3" xfId="2932" xr:uid="{00000000-0005-0000-0000-0000A40B0000}"/>
    <cellStyle name="60% - 强调文字颜色 6 2 2 2 4" xfId="3289" xr:uid="{00000000-0005-0000-0000-0000090D0000}"/>
    <cellStyle name="60% - 强调文字颜色 6 2 2 2 4 2" xfId="1199" xr:uid="{00000000-0005-0000-0000-0000DF040000}"/>
    <cellStyle name="60% - 强调文字颜色 6 2 2 3" xfId="3290" xr:uid="{00000000-0005-0000-0000-00000A0D0000}"/>
    <cellStyle name="60% - 强调文字颜色 6 2 2 3 2" xfId="3291" xr:uid="{00000000-0005-0000-0000-00000B0D0000}"/>
    <cellStyle name="60% - 强调文字颜色 6 2 2 3 3" xfId="1859" xr:uid="{00000000-0005-0000-0000-000073070000}"/>
    <cellStyle name="60% - 强调文字颜色 6 2 2 3 3 2" xfId="3292" xr:uid="{00000000-0005-0000-0000-00000C0D0000}"/>
    <cellStyle name="60% - 强调文字颜色 6 2 2 4" xfId="3293" xr:uid="{00000000-0005-0000-0000-00000D0D0000}"/>
    <cellStyle name="60% - 强调文字颜色 6 2 2 5" xfId="3294" xr:uid="{00000000-0005-0000-0000-00000E0D0000}"/>
    <cellStyle name="60% - 强调文字颜色 6 2 2 5 2" xfId="294" xr:uid="{00000000-0005-0000-0000-000056010000}"/>
    <cellStyle name="60% - 强调文字颜色 6 2 3" xfId="3295" xr:uid="{00000000-0005-0000-0000-00000F0D0000}"/>
    <cellStyle name="60% - 强调文字颜色 6 2 3 2" xfId="3296" xr:uid="{00000000-0005-0000-0000-0000100D0000}"/>
    <cellStyle name="60% - 强调文字颜色 6 2 3 2 2" xfId="3297" xr:uid="{00000000-0005-0000-0000-0000110D0000}"/>
    <cellStyle name="60% - 强调文字颜色 6 2 3 2 2 2" xfId="3298" xr:uid="{00000000-0005-0000-0000-0000120D0000}"/>
    <cellStyle name="60% - 强调文字颜色 6 2 3 2 2 3" xfId="3299" xr:uid="{00000000-0005-0000-0000-0000130D0000}"/>
    <cellStyle name="60% - 强调文字颜色 6 2 3 2 2 3 2" xfId="2226" xr:uid="{00000000-0005-0000-0000-0000E2080000}"/>
    <cellStyle name="60% - 强调文字颜色 6 2 3 2 3" xfId="2943" xr:uid="{00000000-0005-0000-0000-0000AF0B0000}"/>
    <cellStyle name="60% - 强调文字颜色 6 2 3 2 4" xfId="3301" xr:uid="{00000000-0005-0000-0000-0000150D0000}"/>
    <cellStyle name="60% - 强调文字颜色 6 2 3 2 4 2" xfId="1378" xr:uid="{00000000-0005-0000-0000-000092050000}"/>
    <cellStyle name="60% - 强调文字颜色 6 2 3 3" xfId="3302" xr:uid="{00000000-0005-0000-0000-0000160D0000}"/>
    <cellStyle name="60% - 强调文字颜色 6 2 3 3 2" xfId="720" xr:uid="{00000000-0005-0000-0000-000000030000}"/>
    <cellStyle name="60% - 强调文字颜色 6 2 3 3 2 2" xfId="3303" xr:uid="{00000000-0005-0000-0000-0000170D0000}"/>
    <cellStyle name="60% - 强调文字颜色 6 2 3 3 3" xfId="20" xr:uid="{00000000-0005-0000-0000-00001A000000}"/>
    <cellStyle name="60% - 强调文字颜色 6 2 3 4" xfId="3305" xr:uid="{00000000-0005-0000-0000-0000190D0000}"/>
    <cellStyle name="60% - 强调文字颜色 6 2 3 4 2" xfId="347" xr:uid="{00000000-0005-0000-0000-00008B010000}"/>
    <cellStyle name="60% - 强调文字颜色 6 2 3 5" xfId="3306" xr:uid="{00000000-0005-0000-0000-00001A0D0000}"/>
    <cellStyle name="60% - 强调文字颜色 6 2 3 5 2" xfId="653" xr:uid="{00000000-0005-0000-0000-0000BD020000}"/>
    <cellStyle name="60% - 强调文字颜色 6 2 4" xfId="2975" xr:uid="{00000000-0005-0000-0000-0000CF0B0000}"/>
    <cellStyle name="60% - 强调文字颜色 6 2 4 2" xfId="3307" xr:uid="{00000000-0005-0000-0000-00001B0D0000}"/>
    <cellStyle name="60% - 强调文字颜色 6 2 4 2 2" xfId="3308" xr:uid="{00000000-0005-0000-0000-00001C0D0000}"/>
    <cellStyle name="60% - 强调文字颜色 6 2 4 2 3" xfId="1564" xr:uid="{00000000-0005-0000-0000-00004C060000}"/>
    <cellStyle name="60% - 强调文字颜色 6 2 4 2 3 2" xfId="3309" xr:uid="{00000000-0005-0000-0000-00001D0D0000}"/>
    <cellStyle name="60% - 强调文字颜色 6 2 4 3" xfId="3310" xr:uid="{00000000-0005-0000-0000-00001E0D0000}"/>
    <cellStyle name="60% - 强调文字颜色 6 2 4 4" xfId="2053" xr:uid="{00000000-0005-0000-0000-000035080000}"/>
    <cellStyle name="60% - 强调文字颜色 6 2 4 4 2" xfId="757" xr:uid="{00000000-0005-0000-0000-000025030000}"/>
    <cellStyle name="60% - 强调文字颜色 6 2 5" xfId="1014" xr:uid="{00000000-0005-0000-0000-000026040000}"/>
    <cellStyle name="60% - 强调文字颜色 6 2 5 2" xfId="3312" xr:uid="{00000000-0005-0000-0000-0000200D0000}"/>
    <cellStyle name="60% - 强调文字颜色 6 2 5 3" xfId="3313" xr:uid="{00000000-0005-0000-0000-0000210D0000}"/>
    <cellStyle name="60% - 强调文字颜色 6 2 5 4" xfId="3315" xr:uid="{00000000-0005-0000-0000-0000230D0000}"/>
    <cellStyle name="60% - 强调文字颜色 6 2 5 4 2" xfId="3316" xr:uid="{00000000-0005-0000-0000-0000240D0000}"/>
    <cellStyle name="60% - 强调文字颜色 6 2 6" xfId="3320" xr:uid="{00000000-0005-0000-0000-0000280D0000}"/>
    <cellStyle name="60% - 强调文字颜色 6 2 6 2" xfId="3321" xr:uid="{00000000-0005-0000-0000-0000290D0000}"/>
    <cellStyle name="60% - 强调文字颜色 6 2 6 3" xfId="3322" xr:uid="{00000000-0005-0000-0000-00002A0D0000}"/>
    <cellStyle name="60% - 强调文字颜色 6 2 6 4" xfId="3323" xr:uid="{00000000-0005-0000-0000-00002B0D0000}"/>
    <cellStyle name="60% - 强调文字颜色 6 2 6 4 2" xfId="3325" xr:uid="{00000000-0005-0000-0000-00002D0D0000}"/>
    <cellStyle name="60% - 强调文字颜色 6 2 7" xfId="2241" xr:uid="{00000000-0005-0000-0000-0000F1080000}"/>
    <cellStyle name="60% - 强调文字颜色 6 2 7 2" xfId="2244" xr:uid="{00000000-0005-0000-0000-0000F4080000}"/>
    <cellStyle name="60% - 强调文字颜色 6 2 7 3" xfId="2259" xr:uid="{00000000-0005-0000-0000-000003090000}"/>
    <cellStyle name="60% - 强调文字颜色 6 2 8" xfId="2277" xr:uid="{00000000-0005-0000-0000-000015090000}"/>
    <cellStyle name="60% - 强调文字颜色 6 2 8 2" xfId="2279" xr:uid="{00000000-0005-0000-0000-000017090000}"/>
    <cellStyle name="60% - 强调文字颜色 6 2 8 3" xfId="2300" xr:uid="{00000000-0005-0000-0000-00002C090000}"/>
    <cellStyle name="60% - 强调文字颜色 6 2 8 4" xfId="2307" xr:uid="{00000000-0005-0000-0000-000033090000}"/>
    <cellStyle name="60% - 强调文字颜色 6 2 8 4 2" xfId="2310" xr:uid="{00000000-0005-0000-0000-000036090000}"/>
    <cellStyle name="60% - 强调文字颜色 6 2 9" xfId="2317" xr:uid="{00000000-0005-0000-0000-00003D090000}"/>
    <cellStyle name="60% - 强调文字颜色 6 2 9 2" xfId="2319" xr:uid="{00000000-0005-0000-0000-00003F090000}"/>
    <cellStyle name="60% - 强调文字颜色 6 3" xfId="3329" xr:uid="{00000000-0005-0000-0000-0000310D0000}"/>
    <cellStyle name="60% - 强调文字颜色 6 3 2" xfId="3330" xr:uid="{00000000-0005-0000-0000-0000320D0000}"/>
    <cellStyle name="60% - 强调文字颜色 6 3 2 2" xfId="3331" xr:uid="{00000000-0005-0000-0000-0000330D0000}"/>
    <cellStyle name="60% - 强调文字颜色 6 3 2 2 2" xfId="1253" xr:uid="{00000000-0005-0000-0000-000015050000}"/>
    <cellStyle name="60% - 强调文字颜色 6 3 2 2 3" xfId="3154" xr:uid="{00000000-0005-0000-0000-0000820C0000}"/>
    <cellStyle name="60% - 强调文字颜色 6 3 2 3" xfId="3332" xr:uid="{00000000-0005-0000-0000-0000340D0000}"/>
    <cellStyle name="60% - 强调文字颜色 6 3 2 3 2" xfId="1459" xr:uid="{00000000-0005-0000-0000-0000E3050000}"/>
    <cellStyle name="60% - 强调文字颜色 6 3 2 3 3" xfId="2040" xr:uid="{00000000-0005-0000-0000-000028080000}"/>
    <cellStyle name="60% - 强调文字颜色 6 3 2 4" xfId="3333" xr:uid="{00000000-0005-0000-0000-0000350D0000}"/>
    <cellStyle name="60% - 强调文字颜色 6 3 2 4 2" xfId="3334" xr:uid="{00000000-0005-0000-0000-0000360D0000}"/>
    <cellStyle name="60% - 强调文字颜色 6 3 2 5" xfId="3335" xr:uid="{00000000-0005-0000-0000-0000370D0000}"/>
    <cellStyle name="60% - 强调文字颜色 6 3 3" xfId="3336" xr:uid="{00000000-0005-0000-0000-0000380D0000}"/>
    <cellStyle name="60% - 强调文字颜色 6 3 3 2" xfId="3337" xr:uid="{00000000-0005-0000-0000-0000390D0000}"/>
    <cellStyle name="60% - 强调文字颜色 6 3 3 2 2" xfId="3338" xr:uid="{00000000-0005-0000-0000-00003A0D0000}"/>
    <cellStyle name="60% - 强调文字颜色 6 3 3 2 3" xfId="3339" xr:uid="{00000000-0005-0000-0000-00003B0D0000}"/>
    <cellStyle name="60% - 强调文字颜色 6 3 3 3" xfId="3340" xr:uid="{00000000-0005-0000-0000-00003C0D0000}"/>
    <cellStyle name="60% - 强调文字颜色 6 3 3 3 2" xfId="812" xr:uid="{00000000-0005-0000-0000-00005C030000}"/>
    <cellStyle name="60% - 强调文字颜色 6 3 3 4" xfId="3341" xr:uid="{00000000-0005-0000-0000-00003D0D0000}"/>
    <cellStyle name="60% - 强调文字颜色 6 3 4" xfId="3342" xr:uid="{00000000-0005-0000-0000-00003E0D0000}"/>
    <cellStyle name="60% - 强调文字颜色 6 3 4 2" xfId="3343" xr:uid="{00000000-0005-0000-0000-00003F0D0000}"/>
    <cellStyle name="60% - 强调文字颜色 6 3 4 3" xfId="3344" xr:uid="{00000000-0005-0000-0000-0000400D0000}"/>
    <cellStyle name="60% - 强调文字颜色 6 3 5" xfId="1240" xr:uid="{00000000-0005-0000-0000-000008050000}"/>
    <cellStyle name="60% - 强调文字颜色 6 3 5 2" xfId="3346" xr:uid="{00000000-0005-0000-0000-0000420D0000}"/>
    <cellStyle name="60% - 强调文字颜色 6 3 6" xfId="3347" xr:uid="{00000000-0005-0000-0000-0000430D0000}"/>
    <cellStyle name="60% - 强调文字颜色 6 4" xfId="3348" xr:uid="{00000000-0005-0000-0000-0000440D0000}"/>
    <cellStyle name="60% - 强调文字颜色 6 4 2" xfId="2112" xr:uid="{00000000-0005-0000-0000-000070080000}"/>
    <cellStyle name="60% - 强调文字颜色 6 4 2 2" xfId="2114" xr:uid="{00000000-0005-0000-0000-000072080000}"/>
    <cellStyle name="60% - 强调文字颜色 6 4 2 3" xfId="3349" xr:uid="{00000000-0005-0000-0000-0000450D0000}"/>
    <cellStyle name="60% - 强调文字颜色 6 4 2 4" xfId="3350" xr:uid="{00000000-0005-0000-0000-0000460D0000}"/>
    <cellStyle name="60% - 强调文字颜色 6 4 2 4 2" xfId="3351" xr:uid="{00000000-0005-0000-0000-0000470D0000}"/>
    <cellStyle name="60% - 强调文字颜色 6 4 3" xfId="2116" xr:uid="{00000000-0005-0000-0000-000074080000}"/>
    <cellStyle name="60% - 强调文字颜色 6 4 3 2" xfId="2118" xr:uid="{00000000-0005-0000-0000-000076080000}"/>
    <cellStyle name="60% - 强调文字颜色 6 4 3 3" xfId="3353" xr:uid="{00000000-0005-0000-0000-0000490D0000}"/>
    <cellStyle name="60% - 强调文字颜色 6 4 3 4" xfId="3354" xr:uid="{00000000-0005-0000-0000-00004A0D0000}"/>
    <cellStyle name="60% - 强调文字颜色 6 4 3 4 2" xfId="3355" xr:uid="{00000000-0005-0000-0000-00004B0D0000}"/>
    <cellStyle name="60% - 强调文字颜色 6 4 4" xfId="3356" xr:uid="{00000000-0005-0000-0000-00004C0D0000}"/>
    <cellStyle name="60% - 强调文字颜色 6 4 5" xfId="3357" xr:uid="{00000000-0005-0000-0000-00004D0D0000}"/>
    <cellStyle name="60% - 强调文字颜色 6 4 6" xfId="3358" xr:uid="{00000000-0005-0000-0000-00004E0D0000}"/>
    <cellStyle name="60% - 强调文字颜色 6 4 6 2" xfId="3359" xr:uid="{00000000-0005-0000-0000-00004F0D0000}"/>
    <cellStyle name="60% - 强调文字颜色 6 5" xfId="3360" xr:uid="{00000000-0005-0000-0000-0000500D0000}"/>
    <cellStyle name="60% - 强调文字颜色 6 5 2" xfId="116" xr:uid="{00000000-0005-0000-0000-00009F000000}"/>
    <cellStyle name="60% - 强调文字颜色 6 5 2 2" xfId="2139" xr:uid="{00000000-0005-0000-0000-00008B080000}"/>
    <cellStyle name="60% - 强调文字颜色 6 5 2 3" xfId="3361" xr:uid="{00000000-0005-0000-0000-0000510D0000}"/>
    <cellStyle name="60% - 强调文字颜色 6 5 3" xfId="126" xr:uid="{00000000-0005-0000-0000-0000AC000000}"/>
    <cellStyle name="60% - 强调文字颜色 6 5 3 2" xfId="3362" xr:uid="{00000000-0005-0000-0000-0000520D0000}"/>
    <cellStyle name="60% - 强调文字颜色 6 5 3 3" xfId="3363" xr:uid="{00000000-0005-0000-0000-0000530D0000}"/>
    <cellStyle name="60% - 强调文字颜色 6 5 4" xfId="3364" xr:uid="{00000000-0005-0000-0000-0000540D0000}"/>
    <cellStyle name="60% - 强调文字颜色 6 5 5" xfId="3365" xr:uid="{00000000-0005-0000-0000-0000550D0000}"/>
    <cellStyle name="60% - 强调文字颜色 6 5 6" xfId="3366" xr:uid="{00000000-0005-0000-0000-0000560D0000}"/>
    <cellStyle name="60% - 强调文字颜色 6 6" xfId="3367" xr:uid="{00000000-0005-0000-0000-0000570D0000}"/>
    <cellStyle name="60% - 强调文字颜色 6 6 2" xfId="3369" xr:uid="{00000000-0005-0000-0000-0000590D0000}"/>
    <cellStyle name="60% - 强调文字颜色 6 6 3" xfId="3370" xr:uid="{00000000-0005-0000-0000-00005A0D0000}"/>
    <cellStyle name="60% - 强调文字颜色 6 6 4" xfId="1724" xr:uid="{00000000-0005-0000-0000-0000EC060000}"/>
    <cellStyle name="60% - 强调文字颜色 6 6 4 2" xfId="3371" xr:uid="{00000000-0005-0000-0000-00005B0D0000}"/>
    <cellStyle name="60% - 强调文字颜色 6 7" xfId="3372" xr:uid="{00000000-0005-0000-0000-00005C0D0000}"/>
    <cellStyle name="60% - 着色 1 2" xfId="3374" xr:uid="{00000000-0005-0000-0000-00005E0D0000}"/>
    <cellStyle name="60% - 着色 1 2 2" xfId="3375" xr:uid="{00000000-0005-0000-0000-00005F0D0000}"/>
    <cellStyle name="60% - 着色 1 2 2 2" xfId="907" xr:uid="{00000000-0005-0000-0000-0000BB030000}"/>
    <cellStyle name="60% - 着色 1 2 3" xfId="3376" xr:uid="{00000000-0005-0000-0000-0000600D0000}"/>
    <cellStyle name="60% - 着色 1 3" xfId="711" xr:uid="{00000000-0005-0000-0000-0000F7020000}"/>
    <cellStyle name="60% - 着色 1 3 2" xfId="3377" xr:uid="{00000000-0005-0000-0000-0000610D0000}"/>
    <cellStyle name="60% - 着色 1 3 2 2" xfId="3378" xr:uid="{00000000-0005-0000-0000-0000620D0000}"/>
    <cellStyle name="60% - 着色 1 3 3" xfId="3379" xr:uid="{00000000-0005-0000-0000-0000630D0000}"/>
    <cellStyle name="60% - 着色 1 4" xfId="372" xr:uid="{00000000-0005-0000-0000-0000A4010000}"/>
    <cellStyle name="60% - 着色 1 4 2" xfId="717" xr:uid="{00000000-0005-0000-0000-0000FD020000}"/>
    <cellStyle name="60% - 着色 1 5" xfId="532" xr:uid="{00000000-0005-0000-0000-000044020000}"/>
    <cellStyle name="60% - 着色 2 2" xfId="3380" xr:uid="{00000000-0005-0000-0000-0000640D0000}"/>
    <cellStyle name="60% - 着色 2 2 2" xfId="3381" xr:uid="{00000000-0005-0000-0000-0000650D0000}"/>
    <cellStyle name="60% - 着色 2 2 2 2" xfId="3383" xr:uid="{00000000-0005-0000-0000-0000670D0000}"/>
    <cellStyle name="60% - 着色 2 2 3" xfId="3385" xr:uid="{00000000-0005-0000-0000-0000690D0000}"/>
    <cellStyle name="60% - 着色 2 3" xfId="3304" xr:uid="{00000000-0005-0000-0000-0000180D0000}"/>
    <cellStyle name="60% - 着色 2 3 2" xfId="3388" xr:uid="{00000000-0005-0000-0000-00006C0D0000}"/>
    <cellStyle name="60% - 着色 2 4" xfId="3389" xr:uid="{00000000-0005-0000-0000-00006D0D0000}"/>
    <cellStyle name="60% - 着色 3 2" xfId="3390" xr:uid="{00000000-0005-0000-0000-00006E0D0000}"/>
    <cellStyle name="60% - 着色 3 2 2" xfId="3391" xr:uid="{00000000-0005-0000-0000-00006F0D0000}"/>
    <cellStyle name="60% - 着色 3 2 2 2" xfId="1687" xr:uid="{00000000-0005-0000-0000-0000C7060000}"/>
    <cellStyle name="60% - 着色 3 2 3" xfId="248" xr:uid="{00000000-0005-0000-0000-000028010000}"/>
    <cellStyle name="60% - 着色 3 3" xfId="722" xr:uid="{00000000-0005-0000-0000-000002030000}"/>
    <cellStyle name="60% - 着色 3 3 2" xfId="3392" xr:uid="{00000000-0005-0000-0000-0000700D0000}"/>
    <cellStyle name="60% - 着色 3 4" xfId="3393" xr:uid="{00000000-0005-0000-0000-0000710D0000}"/>
    <cellStyle name="60% - 着色 4 2" xfId="1424" xr:uid="{00000000-0005-0000-0000-0000C0050000}"/>
    <cellStyle name="60% - 着色 4 2 2" xfId="3394" xr:uid="{00000000-0005-0000-0000-0000720D0000}"/>
    <cellStyle name="60% - 着色 4 2 2 2" xfId="3398" xr:uid="{00000000-0005-0000-0000-0000760D0000}"/>
    <cellStyle name="60% - 着色 4 2 3" xfId="336" xr:uid="{00000000-0005-0000-0000-000080010000}"/>
    <cellStyle name="60% - 着色 4 3" xfId="1426" xr:uid="{00000000-0005-0000-0000-0000C2050000}"/>
    <cellStyle name="60% - 着色 4 3 2" xfId="1428" xr:uid="{00000000-0005-0000-0000-0000C4050000}"/>
    <cellStyle name="60% - 着色 4 4" xfId="3400" xr:uid="{00000000-0005-0000-0000-0000780D0000}"/>
    <cellStyle name="60% - 着色 5 2" xfId="1433" xr:uid="{00000000-0005-0000-0000-0000C9050000}"/>
    <cellStyle name="60% - 着色 5 2 2" xfId="3401" xr:uid="{00000000-0005-0000-0000-0000790D0000}"/>
    <cellStyle name="60% - 着色 5 2 2 2" xfId="3402" xr:uid="{00000000-0005-0000-0000-00007A0D0000}"/>
    <cellStyle name="60% - 着色 5 2 3" xfId="3403" xr:uid="{00000000-0005-0000-0000-00007B0D0000}"/>
    <cellStyle name="60% - 着色 5 3" xfId="1435" xr:uid="{00000000-0005-0000-0000-0000CB050000}"/>
    <cellStyle name="60% - 着色 5 3 2" xfId="1437" xr:uid="{00000000-0005-0000-0000-0000CD050000}"/>
    <cellStyle name="60% - 着色 5 4" xfId="3404" xr:uid="{00000000-0005-0000-0000-00007C0D0000}"/>
    <cellStyle name="60% - 着色 6 2" xfId="124" xr:uid="{00000000-0005-0000-0000-0000A9000000}"/>
    <cellStyle name="60% - 着色 6 2 2" xfId="3176" xr:uid="{00000000-0005-0000-0000-0000980C0000}"/>
    <cellStyle name="60% - 着色 6 2 2 2" xfId="3178" xr:uid="{00000000-0005-0000-0000-00009A0C0000}"/>
    <cellStyle name="60% - 着色 6 2 3" xfId="3221" xr:uid="{00000000-0005-0000-0000-0000C50C0000}"/>
    <cellStyle name="60% - 着色 6 3" xfId="136" xr:uid="{00000000-0005-0000-0000-0000B8000000}"/>
    <cellStyle name="60% - 着色 6 3 2" xfId="3280" xr:uid="{00000000-0005-0000-0000-0000000D0000}"/>
    <cellStyle name="60% - 着色 6 4" xfId="3406" xr:uid="{00000000-0005-0000-0000-00007E0D0000}"/>
    <cellStyle name="STR_STYLE_20P_ACCENT_1" xfId="3167" xr:uid="{00000000-0005-0000-0000-00008F0C0000}"/>
    <cellStyle name="百分比 2" xfId="3407" xr:uid="{00000000-0005-0000-0000-00007F0D0000}"/>
    <cellStyle name="百分比 2 2" xfId="3408" xr:uid="{00000000-0005-0000-0000-0000800D0000}"/>
    <cellStyle name="标题 1 105" xfId="3409" xr:uid="{00000000-0005-0000-0000-0000810D0000}"/>
    <cellStyle name="标题 1 108" xfId="3410" xr:uid="{00000000-0005-0000-0000-0000820D0000}"/>
    <cellStyle name="标题 1 152" xfId="3412" xr:uid="{00000000-0005-0000-0000-0000840D0000}"/>
    <cellStyle name="标题 1 170" xfId="3413" xr:uid="{00000000-0005-0000-0000-0000850D0000}"/>
    <cellStyle name="标题 1 2" xfId="1610" xr:uid="{00000000-0005-0000-0000-00007A060000}"/>
    <cellStyle name="标题 1 2 2" xfId="1612" xr:uid="{00000000-0005-0000-0000-00007C060000}"/>
    <cellStyle name="标题 1 2 2 2" xfId="3416" xr:uid="{00000000-0005-0000-0000-0000880D0000}"/>
    <cellStyle name="标题 1 2 2 2 2" xfId="358" xr:uid="{00000000-0005-0000-0000-000096010000}"/>
    <cellStyle name="标题 1 2 2 2 2 2" xfId="360" xr:uid="{00000000-0005-0000-0000-000098010000}"/>
    <cellStyle name="标题 1 2 2 2 3" xfId="3417" xr:uid="{00000000-0005-0000-0000-0000890D0000}"/>
    <cellStyle name="标题 1 2 2 3" xfId="3418" xr:uid="{00000000-0005-0000-0000-00008A0D0000}"/>
    <cellStyle name="标题 1 2 2 3 2" xfId="369" xr:uid="{00000000-0005-0000-0000-0000A1010000}"/>
    <cellStyle name="标题 1 2 3" xfId="3419" xr:uid="{00000000-0005-0000-0000-00008B0D0000}"/>
    <cellStyle name="标题 1 2 3 2" xfId="3420" xr:uid="{00000000-0005-0000-0000-00008C0D0000}"/>
    <cellStyle name="标题 1 2 3 2 2" xfId="3051" xr:uid="{00000000-0005-0000-0000-00001B0C0000}"/>
    <cellStyle name="标题 1 2 3 2 2 2" xfId="3053" xr:uid="{00000000-0005-0000-0000-00001D0C0000}"/>
    <cellStyle name="标题 1 2 3 2 3" xfId="3058" xr:uid="{00000000-0005-0000-0000-0000220C0000}"/>
    <cellStyle name="标题 1 2 3 3" xfId="3421" xr:uid="{00000000-0005-0000-0000-00008D0D0000}"/>
    <cellStyle name="标题 1 2 3 3 2" xfId="3156" xr:uid="{00000000-0005-0000-0000-0000840C0000}"/>
    <cellStyle name="标题 1 2 4" xfId="3422" xr:uid="{00000000-0005-0000-0000-00008E0D0000}"/>
    <cellStyle name="标题 1 2 4 2" xfId="3424" xr:uid="{00000000-0005-0000-0000-0000900D0000}"/>
    <cellStyle name="标题 1 2 4 3" xfId="3426" xr:uid="{00000000-0005-0000-0000-0000920D0000}"/>
    <cellStyle name="标题 1 2 5" xfId="3254" xr:uid="{00000000-0005-0000-0000-0000E60C0000}"/>
    <cellStyle name="标题 1 2 5 2" xfId="3428" xr:uid="{00000000-0005-0000-0000-0000940D0000}"/>
    <cellStyle name="标题 1 2 6" xfId="3257" xr:uid="{00000000-0005-0000-0000-0000E90C0000}"/>
    <cellStyle name="标题 1 2 6 2" xfId="3429" xr:uid="{00000000-0005-0000-0000-0000950D0000}"/>
    <cellStyle name="标题 1 2 6 3" xfId="3431" xr:uid="{00000000-0005-0000-0000-0000970D0000}"/>
    <cellStyle name="标题 1 2 7" xfId="598" xr:uid="{00000000-0005-0000-0000-000086020000}"/>
    <cellStyle name="标题 1 2 7 2" xfId="3260" xr:uid="{00000000-0005-0000-0000-0000EC0C0000}"/>
    <cellStyle name="标题 1 2 7 3" xfId="3432" xr:uid="{00000000-0005-0000-0000-0000980D0000}"/>
    <cellStyle name="标题 1 2 8" xfId="603" xr:uid="{00000000-0005-0000-0000-00008B020000}"/>
    <cellStyle name="标题 1 2 9" xfId="3433" xr:uid="{00000000-0005-0000-0000-0000990D0000}"/>
    <cellStyle name="标题 1 21" xfId="3434" xr:uid="{00000000-0005-0000-0000-00009A0D0000}"/>
    <cellStyle name="标题 1 26" xfId="3436" xr:uid="{00000000-0005-0000-0000-00009C0D0000}"/>
    <cellStyle name="标题 1 3" xfId="1074" xr:uid="{00000000-0005-0000-0000-000062040000}"/>
    <cellStyle name="标题 1 3 2" xfId="3437" xr:uid="{00000000-0005-0000-0000-00009D0D0000}"/>
    <cellStyle name="标题 1 3 2 2" xfId="3438" xr:uid="{00000000-0005-0000-0000-00009E0D0000}"/>
    <cellStyle name="标题 1 3 2 2 2" xfId="111" xr:uid="{00000000-0005-0000-0000-000098000000}"/>
    <cellStyle name="标题 1 3 2 2 3" xfId="3439" xr:uid="{00000000-0005-0000-0000-00009F0D0000}"/>
    <cellStyle name="标题 1 3 2 3" xfId="1471" xr:uid="{00000000-0005-0000-0000-0000EF050000}"/>
    <cellStyle name="标题 1 3 2 3 2" xfId="180" xr:uid="{00000000-0005-0000-0000-0000E4000000}"/>
    <cellStyle name="标题 1 3 2 3 3" xfId="3440" xr:uid="{00000000-0005-0000-0000-0000A00D0000}"/>
    <cellStyle name="标题 1 3 2 4" xfId="3441" xr:uid="{00000000-0005-0000-0000-0000A10D0000}"/>
    <cellStyle name="标题 1 3 2 4 2" xfId="201" xr:uid="{00000000-0005-0000-0000-0000F9000000}"/>
    <cellStyle name="标题 1 3 2 5" xfId="3442" xr:uid="{00000000-0005-0000-0000-0000A20D0000}"/>
    <cellStyle name="标题 1 3 3" xfId="3443" xr:uid="{00000000-0005-0000-0000-0000A30D0000}"/>
    <cellStyle name="标题 1 3 3 2" xfId="3444" xr:uid="{00000000-0005-0000-0000-0000A40D0000}"/>
    <cellStyle name="标题 1 3 3 3" xfId="3445" xr:uid="{00000000-0005-0000-0000-0000A50D0000}"/>
    <cellStyle name="标题 1 3 4" xfId="1305" xr:uid="{00000000-0005-0000-0000-000049050000}"/>
    <cellStyle name="标题 1 3 4 2" xfId="3446" xr:uid="{00000000-0005-0000-0000-0000A60D0000}"/>
    <cellStyle name="标题 1 3 4 3" xfId="3448" xr:uid="{00000000-0005-0000-0000-0000A80D0000}"/>
    <cellStyle name="标题 1 3 5" xfId="3451" xr:uid="{00000000-0005-0000-0000-0000AB0D0000}"/>
    <cellStyle name="标题 1 3 5 2" xfId="3453" xr:uid="{00000000-0005-0000-0000-0000AD0D0000}"/>
    <cellStyle name="标题 1 3 5 3" xfId="3455" xr:uid="{00000000-0005-0000-0000-0000AF0D0000}"/>
    <cellStyle name="标题 1 3 6" xfId="3456" xr:uid="{00000000-0005-0000-0000-0000B00D0000}"/>
    <cellStyle name="标题 1 3 6 2" xfId="3457" xr:uid="{00000000-0005-0000-0000-0000B10D0000}"/>
    <cellStyle name="标题 1 3 7" xfId="609" xr:uid="{00000000-0005-0000-0000-000091020000}"/>
    <cellStyle name="标题 1 32" xfId="3458" xr:uid="{00000000-0005-0000-0000-0000B20D0000}"/>
    <cellStyle name="标题 1 35" xfId="3460" xr:uid="{00000000-0005-0000-0000-0000B40D0000}"/>
    <cellStyle name="标题 1 4" xfId="1076" xr:uid="{00000000-0005-0000-0000-000064040000}"/>
    <cellStyle name="标题 1 4 2" xfId="1078" xr:uid="{00000000-0005-0000-0000-000066040000}"/>
    <cellStyle name="标题 1 4 2 2" xfId="1759" xr:uid="{00000000-0005-0000-0000-00000F070000}"/>
    <cellStyle name="标题 1 4 3" xfId="3462" xr:uid="{00000000-0005-0000-0000-0000B60D0000}"/>
    <cellStyle name="标题 1 41" xfId="3467" xr:uid="{00000000-0005-0000-0000-0000BB0D0000}"/>
    <cellStyle name="标题 1 5" xfId="3469" xr:uid="{00000000-0005-0000-0000-0000BD0D0000}"/>
    <cellStyle name="标题 120" xfId="3470" xr:uid="{00000000-0005-0000-0000-0000BE0D0000}"/>
    <cellStyle name="标题 2 2" xfId="1622" xr:uid="{00000000-0005-0000-0000-000086060000}"/>
    <cellStyle name="标题 2 2 10" xfId="3471" xr:uid="{00000000-0005-0000-0000-0000BF0D0000}"/>
    <cellStyle name="标题 2 2 2" xfId="1625" xr:uid="{00000000-0005-0000-0000-000089060000}"/>
    <cellStyle name="标题 2 2 2 2" xfId="3473" xr:uid="{00000000-0005-0000-0000-0000C10D0000}"/>
    <cellStyle name="标题 2 2 2 2 2" xfId="3474" xr:uid="{00000000-0005-0000-0000-0000C20D0000}"/>
    <cellStyle name="标题 2 2 2 2 2 2" xfId="3477" xr:uid="{00000000-0005-0000-0000-0000C50D0000}"/>
    <cellStyle name="标题 2 2 2 2 3" xfId="3478" xr:uid="{00000000-0005-0000-0000-0000C60D0000}"/>
    <cellStyle name="标题 2 2 2 3" xfId="3479" xr:uid="{00000000-0005-0000-0000-0000C70D0000}"/>
    <cellStyle name="标题 2 2 2 3 2" xfId="3480" xr:uid="{00000000-0005-0000-0000-0000C80D0000}"/>
    <cellStyle name="标题 2 2 3" xfId="2255" xr:uid="{00000000-0005-0000-0000-0000FF080000}"/>
    <cellStyle name="标题 2 2 3 2" xfId="2257" xr:uid="{00000000-0005-0000-0000-000001090000}"/>
    <cellStyle name="标题 2 2 3 2 2" xfId="2750" xr:uid="{00000000-0005-0000-0000-0000EE0A0000}"/>
    <cellStyle name="标题 2 2 3 2 2 2" xfId="2752" xr:uid="{00000000-0005-0000-0000-0000F00A0000}"/>
    <cellStyle name="标题 2 2 3 2 3" xfId="2758" xr:uid="{00000000-0005-0000-0000-0000F60A0000}"/>
    <cellStyle name="标题 2 2 3 3" xfId="3481" xr:uid="{00000000-0005-0000-0000-0000C90D0000}"/>
    <cellStyle name="标题 2 2 3 3 2" xfId="2818" xr:uid="{00000000-0005-0000-0000-0000320B0000}"/>
    <cellStyle name="标题 2 2 4" xfId="3482" xr:uid="{00000000-0005-0000-0000-0000CA0D0000}"/>
    <cellStyle name="标题 2 2 4 2" xfId="2408" xr:uid="{00000000-0005-0000-0000-000098090000}"/>
    <cellStyle name="标题 2 2 4 2 2" xfId="2934" xr:uid="{00000000-0005-0000-0000-0000A60B0000}"/>
    <cellStyle name="标题 2 2 4 3" xfId="2411" xr:uid="{00000000-0005-0000-0000-00009B090000}"/>
    <cellStyle name="标题 2 2 5" xfId="3273" xr:uid="{00000000-0005-0000-0000-0000F90C0000}"/>
    <cellStyle name="标题 2 2 5 2" xfId="3484" xr:uid="{00000000-0005-0000-0000-0000CC0D0000}"/>
    <cellStyle name="标题 2 2 5 3" xfId="3485" xr:uid="{00000000-0005-0000-0000-0000CD0D0000}"/>
    <cellStyle name="标题 2 2 6" xfId="3276" xr:uid="{00000000-0005-0000-0000-0000FC0C0000}"/>
    <cellStyle name="标题 2 2 6 2" xfId="3486" xr:uid="{00000000-0005-0000-0000-0000CE0D0000}"/>
    <cellStyle name="标题 2 2 7" xfId="80" xr:uid="{00000000-0005-0000-0000-00006D000000}"/>
    <cellStyle name="标题 2 2 7 2" xfId="3487" xr:uid="{00000000-0005-0000-0000-0000CF0D0000}"/>
    <cellStyle name="标题 2 2 7 3" xfId="3488" xr:uid="{00000000-0005-0000-0000-0000D00D0000}"/>
    <cellStyle name="标题 2 2 8" xfId="3489" xr:uid="{00000000-0005-0000-0000-0000D10D0000}"/>
    <cellStyle name="标题 2 2 8 2" xfId="3490" xr:uid="{00000000-0005-0000-0000-0000D20D0000}"/>
    <cellStyle name="标题 2 2 8 3" xfId="3491" xr:uid="{00000000-0005-0000-0000-0000D30D0000}"/>
    <cellStyle name="标题 2 2 9" xfId="3492" xr:uid="{00000000-0005-0000-0000-0000D40D0000}"/>
    <cellStyle name="标题 2 28" xfId="3494" xr:uid="{00000000-0005-0000-0000-0000D60D0000}"/>
    <cellStyle name="标题 2 3" xfId="2559" xr:uid="{00000000-0005-0000-0000-00002F0A0000}"/>
    <cellStyle name="标题 2 3 2" xfId="2264" xr:uid="{00000000-0005-0000-0000-000008090000}"/>
    <cellStyle name="标题 2 3 2 2" xfId="2266" xr:uid="{00000000-0005-0000-0000-00000A090000}"/>
    <cellStyle name="标题 2 3 2 2 2" xfId="3497" xr:uid="{00000000-0005-0000-0000-0000D90D0000}"/>
    <cellStyle name="标题 2 3 2 2 3" xfId="3498" xr:uid="{00000000-0005-0000-0000-0000DA0D0000}"/>
    <cellStyle name="标题 2 3 2 3" xfId="3499" xr:uid="{00000000-0005-0000-0000-0000DB0D0000}"/>
    <cellStyle name="标题 2 3 2 3 2" xfId="3501" xr:uid="{00000000-0005-0000-0000-0000DD0D0000}"/>
    <cellStyle name="标题 2 3 2 3 3" xfId="3502" xr:uid="{00000000-0005-0000-0000-0000DE0D0000}"/>
    <cellStyle name="标题 2 3 2 4" xfId="3503" xr:uid="{00000000-0005-0000-0000-0000DF0D0000}"/>
    <cellStyle name="标题 2 3 2 4 2" xfId="3504" xr:uid="{00000000-0005-0000-0000-0000E00D0000}"/>
    <cellStyle name="标题 2 3 2 5" xfId="3506" xr:uid="{00000000-0005-0000-0000-0000E20D0000}"/>
    <cellStyle name="标题 2 3 3" xfId="3507" xr:uid="{00000000-0005-0000-0000-0000E30D0000}"/>
    <cellStyle name="标题 2 3 3 2" xfId="3508" xr:uid="{00000000-0005-0000-0000-0000E40D0000}"/>
    <cellStyle name="标题 2 3 3 2 2" xfId="3510" xr:uid="{00000000-0005-0000-0000-0000E60D0000}"/>
    <cellStyle name="标题 2 3 3 2 3" xfId="3511" xr:uid="{00000000-0005-0000-0000-0000E70D0000}"/>
    <cellStyle name="标题 2 3 3 3" xfId="3512" xr:uid="{00000000-0005-0000-0000-0000E80D0000}"/>
    <cellStyle name="标题 2 3 3 3 2" xfId="3514" xr:uid="{00000000-0005-0000-0000-0000EA0D0000}"/>
    <cellStyle name="标题 2 3 3 3 3" xfId="3515" xr:uid="{00000000-0005-0000-0000-0000EB0D0000}"/>
    <cellStyle name="标题 2 3 3 4" xfId="3516" xr:uid="{00000000-0005-0000-0000-0000EC0D0000}"/>
    <cellStyle name="标题 2 3 3 4 2" xfId="3517" xr:uid="{00000000-0005-0000-0000-0000ED0D0000}"/>
    <cellStyle name="标题 2 3 3 5" xfId="3518" xr:uid="{00000000-0005-0000-0000-0000EE0D0000}"/>
    <cellStyle name="标题 2 3 4" xfId="3519" xr:uid="{00000000-0005-0000-0000-0000EF0D0000}"/>
    <cellStyle name="标题 2 3 4 2" xfId="3521" xr:uid="{00000000-0005-0000-0000-0000F10D0000}"/>
    <cellStyle name="标题 2 3 4 3" xfId="3523" xr:uid="{00000000-0005-0000-0000-0000F30D0000}"/>
    <cellStyle name="标题 2 3 5" xfId="3525" xr:uid="{00000000-0005-0000-0000-0000F50D0000}"/>
    <cellStyle name="标题 2 3 5 2" xfId="3526" xr:uid="{00000000-0005-0000-0000-0000F60D0000}"/>
    <cellStyle name="标题 2 3 5 3" xfId="3528" xr:uid="{00000000-0005-0000-0000-0000F80D0000}"/>
    <cellStyle name="标题 2 3 6" xfId="3529" xr:uid="{00000000-0005-0000-0000-0000F90D0000}"/>
    <cellStyle name="标题 2 3 6 2" xfId="3530" xr:uid="{00000000-0005-0000-0000-0000FA0D0000}"/>
    <cellStyle name="标题 2 3 7" xfId="3532" xr:uid="{00000000-0005-0000-0000-0000FC0D0000}"/>
    <cellStyle name="标题 2 33" xfId="3495" xr:uid="{00000000-0005-0000-0000-0000D70D0000}"/>
    <cellStyle name="标题 2 4" xfId="3533" xr:uid="{00000000-0005-0000-0000-0000FD0D0000}"/>
    <cellStyle name="标题 3 2" xfId="1629" xr:uid="{00000000-0005-0000-0000-00008D060000}"/>
    <cellStyle name="标题 3 2 2" xfId="1632" xr:uid="{00000000-0005-0000-0000-000090060000}"/>
    <cellStyle name="标题 3 2 2 2" xfId="3534" xr:uid="{00000000-0005-0000-0000-0000FE0D0000}"/>
    <cellStyle name="标题 3 2 2 2 2" xfId="3535" xr:uid="{00000000-0005-0000-0000-0000FF0D0000}"/>
    <cellStyle name="标题 3 2 2 2 2 2" xfId="3536" xr:uid="{00000000-0005-0000-0000-0000000E0000}"/>
    <cellStyle name="标题 3 2 2 2 3" xfId="3201" xr:uid="{00000000-0005-0000-0000-0000B10C0000}"/>
    <cellStyle name="标题 3 2 2 3" xfId="3537" xr:uid="{00000000-0005-0000-0000-0000010E0000}"/>
    <cellStyle name="标题 3 2 2 3 2" xfId="3538" xr:uid="{00000000-0005-0000-0000-0000020E0000}"/>
    <cellStyle name="标题 3 2 3" xfId="2296" xr:uid="{00000000-0005-0000-0000-000028090000}"/>
    <cellStyle name="标题 3 2 3 2" xfId="2298" xr:uid="{00000000-0005-0000-0000-00002A090000}"/>
    <cellStyle name="标题 3 2 3 2 2" xfId="3540" xr:uid="{00000000-0005-0000-0000-0000040E0000}"/>
    <cellStyle name="标题 3 2 3 2 2 2" xfId="3543" xr:uid="{00000000-0005-0000-0000-0000070E0000}"/>
    <cellStyle name="标题 3 2 3 2 3" xfId="3545" xr:uid="{00000000-0005-0000-0000-0000090E0000}"/>
    <cellStyle name="标题 3 2 3 3" xfId="3548" xr:uid="{00000000-0005-0000-0000-00000C0E0000}"/>
    <cellStyle name="标题 3 2 3 3 2" xfId="3549" xr:uid="{00000000-0005-0000-0000-00000D0E0000}"/>
    <cellStyle name="标题 3 2 4" xfId="3552" xr:uid="{00000000-0005-0000-0000-0000100E0000}"/>
    <cellStyle name="标题 3 2 4 2" xfId="3553" xr:uid="{00000000-0005-0000-0000-0000110E0000}"/>
    <cellStyle name="标题 3 2 4 3" xfId="3554" xr:uid="{00000000-0005-0000-0000-0000120E0000}"/>
    <cellStyle name="标题 3 2 5" xfId="3555" xr:uid="{00000000-0005-0000-0000-0000130E0000}"/>
    <cellStyle name="标题 3 2 5 2" xfId="3556" xr:uid="{00000000-0005-0000-0000-0000140E0000}"/>
    <cellStyle name="标题 3 2 6" xfId="3557" xr:uid="{00000000-0005-0000-0000-0000150E0000}"/>
    <cellStyle name="标题 3 2 6 2" xfId="1473" xr:uid="{00000000-0005-0000-0000-0000F1050000}"/>
    <cellStyle name="标题 3 2 6 3" xfId="1484" xr:uid="{00000000-0005-0000-0000-0000FC050000}"/>
    <cellStyle name="标题 3 2 7" xfId="1634" xr:uid="{00000000-0005-0000-0000-000092060000}"/>
    <cellStyle name="标题 3 2 7 2" xfId="3558" xr:uid="{00000000-0005-0000-0000-0000160E0000}"/>
    <cellStyle name="标题 3 2 7 3" xfId="3005" xr:uid="{00000000-0005-0000-0000-0000ED0B0000}"/>
    <cellStyle name="标题 3 2 8" xfId="1636" xr:uid="{00000000-0005-0000-0000-000094060000}"/>
    <cellStyle name="标题 3 2 9" xfId="3560" xr:uid="{00000000-0005-0000-0000-0000180E0000}"/>
    <cellStyle name="标题 3 3" xfId="1087" xr:uid="{00000000-0005-0000-0000-00006F040000}"/>
    <cellStyle name="标题 3 3 2" xfId="2305" xr:uid="{00000000-0005-0000-0000-000031090000}"/>
    <cellStyle name="标题 3 3 2 2" xfId="3562" xr:uid="{00000000-0005-0000-0000-00001A0E0000}"/>
    <cellStyle name="标题 3 3 2 2 2" xfId="3563" xr:uid="{00000000-0005-0000-0000-00001B0E0000}"/>
    <cellStyle name="标题 3 3 2 2 3" xfId="3564" xr:uid="{00000000-0005-0000-0000-00001C0E0000}"/>
    <cellStyle name="标题 3 3 2 3" xfId="3565" xr:uid="{00000000-0005-0000-0000-00001D0E0000}"/>
    <cellStyle name="标题 3 3 2 3 2" xfId="3566" xr:uid="{00000000-0005-0000-0000-00001E0E0000}"/>
    <cellStyle name="标题 3 3 2 3 3" xfId="3569" xr:uid="{00000000-0005-0000-0000-0000210E0000}"/>
    <cellStyle name="标题 3 3 2 4" xfId="3572" xr:uid="{00000000-0005-0000-0000-0000240E0000}"/>
    <cellStyle name="标题 3 3 2 4 2" xfId="3573" xr:uid="{00000000-0005-0000-0000-0000250E0000}"/>
    <cellStyle name="标题 3 3 2 5" xfId="3246" xr:uid="{00000000-0005-0000-0000-0000DE0C0000}"/>
    <cellStyle name="标题 3 3 3" xfId="3574" xr:uid="{00000000-0005-0000-0000-0000260E0000}"/>
    <cellStyle name="标题 3 3 3 2" xfId="3575" xr:uid="{00000000-0005-0000-0000-0000270E0000}"/>
    <cellStyle name="标题 3 3 3 3" xfId="3576" xr:uid="{00000000-0005-0000-0000-0000280E0000}"/>
    <cellStyle name="标题 3 3 4" xfId="3577" xr:uid="{00000000-0005-0000-0000-0000290E0000}"/>
    <cellStyle name="标题 3 3 4 2" xfId="3579" xr:uid="{00000000-0005-0000-0000-00002B0E0000}"/>
    <cellStyle name="标题 3 3 4 3" xfId="3580" xr:uid="{00000000-0005-0000-0000-00002C0E0000}"/>
    <cellStyle name="标题 3 3 5" xfId="3581" xr:uid="{00000000-0005-0000-0000-00002D0E0000}"/>
    <cellStyle name="标题 3 3 5 2" xfId="3174" xr:uid="{00000000-0005-0000-0000-0000960C0000}"/>
    <cellStyle name="标题 3 3 5 3" xfId="3582" xr:uid="{00000000-0005-0000-0000-00002E0E0000}"/>
    <cellStyle name="标题 3 3 6" xfId="3583" xr:uid="{00000000-0005-0000-0000-00002F0E0000}"/>
    <cellStyle name="标题 3 3 6 2" xfId="2703" xr:uid="{00000000-0005-0000-0000-0000BF0A0000}"/>
    <cellStyle name="标题 3 3 7" xfId="1639" xr:uid="{00000000-0005-0000-0000-000097060000}"/>
    <cellStyle name="标题 3 4" xfId="1618" xr:uid="{00000000-0005-0000-0000-000082060000}"/>
    <cellStyle name="标题 3 4 2" xfId="3063" xr:uid="{00000000-0005-0000-0000-0000270C0000}"/>
    <cellStyle name="标题 3 4 2 2" xfId="2092" xr:uid="{00000000-0005-0000-0000-00005C080000}"/>
    <cellStyle name="标题 3 4 3" xfId="3066" xr:uid="{00000000-0005-0000-0000-00002A0C0000}"/>
    <cellStyle name="标题 4 2" xfId="3561" xr:uid="{00000000-0005-0000-0000-0000190E0000}"/>
    <cellStyle name="标题 4 2 2" xfId="2324" xr:uid="{00000000-0005-0000-0000-000044090000}"/>
    <cellStyle name="标题 4 2 2 2" xfId="2326" xr:uid="{00000000-0005-0000-0000-000046090000}"/>
    <cellStyle name="标题 4 2 2 2 2" xfId="3324" xr:uid="{00000000-0005-0000-0000-00002C0D0000}"/>
    <cellStyle name="标题 4 2 2 2 2 2" xfId="3326" xr:uid="{00000000-0005-0000-0000-00002E0D0000}"/>
    <cellStyle name="标题 4 2 2 2 3" xfId="3584" xr:uid="{00000000-0005-0000-0000-0000300E0000}"/>
    <cellStyle name="标题 4 2 2 3" xfId="3585" xr:uid="{00000000-0005-0000-0000-0000310E0000}"/>
    <cellStyle name="标题 4 2 2 3 2" xfId="2269" xr:uid="{00000000-0005-0000-0000-00000D090000}"/>
    <cellStyle name="标题 4 2 3" xfId="3012" xr:uid="{00000000-0005-0000-0000-0000F40B0000}"/>
    <cellStyle name="标题 4 2 3 2" xfId="3586" xr:uid="{00000000-0005-0000-0000-0000320E0000}"/>
    <cellStyle name="标题 4 2 3 2 2" xfId="3587" xr:uid="{00000000-0005-0000-0000-0000330E0000}"/>
    <cellStyle name="标题 4 2 3 2 2 2" xfId="3588" xr:uid="{00000000-0005-0000-0000-0000340E0000}"/>
    <cellStyle name="标题 4 2 3 2 3" xfId="3589" xr:uid="{00000000-0005-0000-0000-0000350E0000}"/>
    <cellStyle name="标题 4 2 3 3" xfId="3590" xr:uid="{00000000-0005-0000-0000-0000360E0000}"/>
    <cellStyle name="标题 4 2 3 3 2" xfId="2354" xr:uid="{00000000-0005-0000-0000-000062090000}"/>
    <cellStyle name="标题 4 2 4" xfId="3591" xr:uid="{00000000-0005-0000-0000-0000370E0000}"/>
    <cellStyle name="标题 4 2 4 2" xfId="3592" xr:uid="{00000000-0005-0000-0000-0000380E0000}"/>
    <cellStyle name="标题 4 2 4 3" xfId="3593" xr:uid="{00000000-0005-0000-0000-0000390E0000}"/>
    <cellStyle name="标题 4 2 5" xfId="3594" xr:uid="{00000000-0005-0000-0000-00003A0E0000}"/>
    <cellStyle name="标题 4 2 5 2" xfId="3595" xr:uid="{00000000-0005-0000-0000-00003B0E0000}"/>
    <cellStyle name="标题 4 2 6" xfId="3596" xr:uid="{00000000-0005-0000-0000-00003C0E0000}"/>
    <cellStyle name="标题 4 2 6 2" xfId="261" xr:uid="{00000000-0005-0000-0000-000035010000}"/>
    <cellStyle name="标题 4 2 6 3" xfId="272" xr:uid="{00000000-0005-0000-0000-000040010000}"/>
    <cellStyle name="标题 4 2 7" xfId="3598" xr:uid="{00000000-0005-0000-0000-00003E0E0000}"/>
    <cellStyle name="标题 4 2 7 2" xfId="339" xr:uid="{00000000-0005-0000-0000-000083010000}"/>
    <cellStyle name="标题 4 2 7 3" xfId="3025" xr:uid="{00000000-0005-0000-0000-0000010C0000}"/>
    <cellStyle name="标题 4 2 8" xfId="3599" xr:uid="{00000000-0005-0000-0000-00003F0E0000}"/>
    <cellStyle name="标题 4 2 9" xfId="3600" xr:uid="{00000000-0005-0000-0000-0000400E0000}"/>
    <cellStyle name="标题 4 3" xfId="1090" xr:uid="{00000000-0005-0000-0000-000072040000}"/>
    <cellStyle name="标题 4 3 2" xfId="3601" xr:uid="{00000000-0005-0000-0000-0000410E0000}"/>
    <cellStyle name="标题 4 3 2 2" xfId="3602" xr:uid="{00000000-0005-0000-0000-0000420E0000}"/>
    <cellStyle name="标题 4 3 2 2 2" xfId="3603" xr:uid="{00000000-0005-0000-0000-0000430E0000}"/>
    <cellStyle name="标题 4 3 2 2 3" xfId="3607" xr:uid="{00000000-0005-0000-0000-0000470E0000}"/>
    <cellStyle name="标题 4 3 2 3" xfId="3610" xr:uid="{00000000-0005-0000-0000-00004A0E0000}"/>
    <cellStyle name="标题 4 3 2 3 2" xfId="2448" xr:uid="{00000000-0005-0000-0000-0000C0090000}"/>
    <cellStyle name="标题 4 3 2 3 3" xfId="2459" xr:uid="{00000000-0005-0000-0000-0000CB090000}"/>
    <cellStyle name="标题 4 3 2 4" xfId="3611" xr:uid="{00000000-0005-0000-0000-00004B0E0000}"/>
    <cellStyle name="标题 4 3 2 4 2" xfId="2501" xr:uid="{00000000-0005-0000-0000-0000F5090000}"/>
    <cellStyle name="标题 4 3 2 5" xfId="3612" xr:uid="{00000000-0005-0000-0000-00004C0E0000}"/>
    <cellStyle name="标题 4 3 3" xfId="3614" xr:uid="{00000000-0005-0000-0000-00004E0E0000}"/>
    <cellStyle name="标题 4 3 3 2" xfId="3615" xr:uid="{00000000-0005-0000-0000-00004F0E0000}"/>
    <cellStyle name="标题 4 3 3 3" xfId="3616" xr:uid="{00000000-0005-0000-0000-0000500E0000}"/>
    <cellStyle name="标题 4 3 4" xfId="3617" xr:uid="{00000000-0005-0000-0000-0000510E0000}"/>
    <cellStyle name="标题 4 3 4 2" xfId="3619" xr:uid="{00000000-0005-0000-0000-0000530E0000}"/>
    <cellStyle name="标题 4 3 4 3" xfId="3620" xr:uid="{00000000-0005-0000-0000-0000540E0000}"/>
    <cellStyle name="标题 4 3 5" xfId="3621" xr:uid="{00000000-0005-0000-0000-0000550E0000}"/>
    <cellStyle name="标题 4 3 5 2" xfId="3622" xr:uid="{00000000-0005-0000-0000-0000560E0000}"/>
    <cellStyle name="标题 4 3 5 3" xfId="3623" xr:uid="{00000000-0005-0000-0000-0000570E0000}"/>
    <cellStyle name="标题 4 3 6" xfId="1366" xr:uid="{00000000-0005-0000-0000-000086050000}"/>
    <cellStyle name="标题 4 3 6 2" xfId="548" xr:uid="{00000000-0005-0000-0000-000054020000}"/>
    <cellStyle name="标题 4 3 7" xfId="1370" xr:uid="{00000000-0005-0000-0000-00008A050000}"/>
    <cellStyle name="标题 4 4" xfId="3624" xr:uid="{00000000-0005-0000-0000-0000580E0000}"/>
    <cellStyle name="标题 4 4 2" xfId="3625" xr:uid="{00000000-0005-0000-0000-0000590E0000}"/>
    <cellStyle name="标题 4 4 2 2" xfId="2260" xr:uid="{00000000-0005-0000-0000-000004090000}"/>
    <cellStyle name="标题 4 4 3" xfId="3627" xr:uid="{00000000-0005-0000-0000-00005B0E0000}"/>
    <cellStyle name="标题 5" xfId="3505" xr:uid="{00000000-0005-0000-0000-0000E10D0000}"/>
    <cellStyle name="标题 5 2" xfId="1642" xr:uid="{00000000-0005-0000-0000-00009A060000}"/>
    <cellStyle name="标题 5 2 2" xfId="1644" xr:uid="{00000000-0005-0000-0000-00009C060000}"/>
    <cellStyle name="标题 5 2 2 2" xfId="3628" xr:uid="{00000000-0005-0000-0000-00005C0E0000}"/>
    <cellStyle name="标题 5 2 2 2 2" xfId="3630" xr:uid="{00000000-0005-0000-0000-00005E0E0000}"/>
    <cellStyle name="标题 5 2 2 3" xfId="3632" xr:uid="{00000000-0005-0000-0000-0000600E0000}"/>
    <cellStyle name="标题 5 2 3" xfId="3636" xr:uid="{00000000-0005-0000-0000-0000640E0000}"/>
    <cellStyle name="标题 5 2 3 2" xfId="1753" xr:uid="{00000000-0005-0000-0000-000009070000}"/>
    <cellStyle name="标题 5 3" xfId="3637" xr:uid="{00000000-0005-0000-0000-0000650E0000}"/>
    <cellStyle name="标题 5 3 2" xfId="110" xr:uid="{00000000-0005-0000-0000-000097000000}"/>
    <cellStyle name="标题 5 3 2 2" xfId="659" xr:uid="{00000000-0005-0000-0000-0000C3020000}"/>
    <cellStyle name="标题 5 3 2 2 2" xfId="884" xr:uid="{00000000-0005-0000-0000-0000A4030000}"/>
    <cellStyle name="标题 5 3 2 3" xfId="940" xr:uid="{00000000-0005-0000-0000-0000DC030000}"/>
    <cellStyle name="标题 5 3 3" xfId="92" xr:uid="{00000000-0005-0000-0000-00007D000000}"/>
    <cellStyle name="标题 5 3 3 2" xfId="1050" xr:uid="{00000000-0005-0000-0000-00004A040000}"/>
    <cellStyle name="标题 5 4" xfId="3638" xr:uid="{00000000-0005-0000-0000-0000660E0000}"/>
    <cellStyle name="标题 5 4 2" xfId="3639" xr:uid="{00000000-0005-0000-0000-0000670E0000}"/>
    <cellStyle name="标题 5 4 3" xfId="3640" xr:uid="{00000000-0005-0000-0000-0000680E0000}"/>
    <cellStyle name="标题 5 5" xfId="3641" xr:uid="{00000000-0005-0000-0000-0000690E0000}"/>
    <cellStyle name="标题 5 5 2" xfId="3642" xr:uid="{00000000-0005-0000-0000-00006A0E0000}"/>
    <cellStyle name="标题 5 6" xfId="2612" xr:uid="{00000000-0005-0000-0000-0000640A0000}"/>
    <cellStyle name="标题 5 6 2" xfId="3643" xr:uid="{00000000-0005-0000-0000-00006B0E0000}"/>
    <cellStyle name="标题 5 6 3" xfId="331" xr:uid="{00000000-0005-0000-0000-00007B010000}"/>
    <cellStyle name="标题 5 7" xfId="3541" xr:uid="{00000000-0005-0000-0000-0000050E0000}"/>
    <cellStyle name="标题 5 7 2" xfId="3544" xr:uid="{00000000-0005-0000-0000-0000080E0000}"/>
    <cellStyle name="标题 5 7 3" xfId="3644" xr:uid="{00000000-0005-0000-0000-00006C0E0000}"/>
    <cellStyle name="标题 5 8" xfId="3546" xr:uid="{00000000-0005-0000-0000-00000A0E0000}"/>
    <cellStyle name="标题 5 9" xfId="3647" xr:uid="{00000000-0005-0000-0000-00006F0E0000}"/>
    <cellStyle name="标题 6" xfId="3649" xr:uid="{00000000-0005-0000-0000-0000710E0000}"/>
    <cellStyle name="标题 6 2" xfId="3650" xr:uid="{00000000-0005-0000-0000-0000720E0000}"/>
    <cellStyle name="标题 6 2 2" xfId="785" xr:uid="{00000000-0005-0000-0000-000041030000}"/>
    <cellStyle name="标题 6 2 2 2" xfId="3651" xr:uid="{00000000-0005-0000-0000-0000730E0000}"/>
    <cellStyle name="标题 6 2 2 3" xfId="3317" xr:uid="{00000000-0005-0000-0000-0000250D0000}"/>
    <cellStyle name="标题 6 2 3" xfId="788" xr:uid="{00000000-0005-0000-0000-000044030000}"/>
    <cellStyle name="标题 6 2 3 2" xfId="792" xr:uid="{00000000-0005-0000-0000-000048030000}"/>
    <cellStyle name="标题 6 2 3 3" xfId="1180" xr:uid="{00000000-0005-0000-0000-0000CC040000}"/>
    <cellStyle name="标题 6 2 4" xfId="3653" xr:uid="{00000000-0005-0000-0000-0000750E0000}"/>
    <cellStyle name="标题 6 2 4 2" xfId="3654" xr:uid="{00000000-0005-0000-0000-0000760E0000}"/>
    <cellStyle name="标题 6 2 5" xfId="3656" xr:uid="{00000000-0005-0000-0000-0000780E0000}"/>
    <cellStyle name="标题 6 3" xfId="3657" xr:uid="{00000000-0005-0000-0000-0000790E0000}"/>
    <cellStyle name="标题 6 3 2" xfId="188" xr:uid="{00000000-0005-0000-0000-0000EC000000}"/>
    <cellStyle name="标题 6 3 3" xfId="798" xr:uid="{00000000-0005-0000-0000-00004E030000}"/>
    <cellStyle name="标题 6 4" xfId="3658" xr:uid="{00000000-0005-0000-0000-00007A0E0000}"/>
    <cellStyle name="标题 6 4 2" xfId="804" xr:uid="{00000000-0005-0000-0000-000054030000}"/>
    <cellStyle name="标题 6 4 3" xfId="553" xr:uid="{00000000-0005-0000-0000-000059020000}"/>
    <cellStyle name="标题 6 5" xfId="3659" xr:uid="{00000000-0005-0000-0000-00007B0E0000}"/>
    <cellStyle name="标题 6 5 2" xfId="483" xr:uid="{00000000-0005-0000-0000-000013020000}"/>
    <cellStyle name="标题 6 5 3" xfId="3661" xr:uid="{00000000-0005-0000-0000-00007D0E0000}"/>
    <cellStyle name="标题 6 6" xfId="3662" xr:uid="{00000000-0005-0000-0000-00007E0E0000}"/>
    <cellStyle name="标题 6 6 2" xfId="611" xr:uid="{00000000-0005-0000-0000-000093020000}"/>
    <cellStyle name="标题 6 7" xfId="3550" xr:uid="{00000000-0005-0000-0000-00000E0E0000}"/>
    <cellStyle name="标题 7" xfId="3664" xr:uid="{00000000-0005-0000-0000-0000800E0000}"/>
    <cellStyle name="标题 7 2" xfId="3665" xr:uid="{00000000-0005-0000-0000-0000810E0000}"/>
    <cellStyle name="标题 7 2 2" xfId="837" xr:uid="{00000000-0005-0000-0000-000075030000}"/>
    <cellStyle name="标题 7 3" xfId="3666" xr:uid="{00000000-0005-0000-0000-0000820E0000}"/>
    <cellStyle name="标题 8" xfId="3122" xr:uid="{00000000-0005-0000-0000-0000620C0000}"/>
    <cellStyle name="差 2" xfId="3667" xr:uid="{00000000-0005-0000-0000-0000830E0000}"/>
    <cellStyle name="差 2 2" xfId="1017" xr:uid="{00000000-0005-0000-0000-000029040000}"/>
    <cellStyle name="差 2 2 2" xfId="1019" xr:uid="{00000000-0005-0000-0000-00002B040000}"/>
    <cellStyle name="差 2 2 2 2" xfId="289" xr:uid="{00000000-0005-0000-0000-000051010000}"/>
    <cellStyle name="差 2 2 2 2 2" xfId="2234" xr:uid="{00000000-0005-0000-0000-0000EA080000}"/>
    <cellStyle name="差 2 2 2 2 3" xfId="1960" xr:uid="{00000000-0005-0000-0000-0000D8070000}"/>
    <cellStyle name="差 2 2 2 2 3 2" xfId="2236" xr:uid="{00000000-0005-0000-0000-0000EC080000}"/>
    <cellStyle name="差 2 2 2 3" xfId="3668" xr:uid="{00000000-0005-0000-0000-0000840E0000}"/>
    <cellStyle name="差 2 2 2 4" xfId="2247" xr:uid="{00000000-0005-0000-0000-0000F7080000}"/>
    <cellStyle name="差 2 2 2 4 2" xfId="2250" xr:uid="{00000000-0005-0000-0000-0000FA080000}"/>
    <cellStyle name="差 2 2 3" xfId="3411" xr:uid="{00000000-0005-0000-0000-0000830D0000}"/>
    <cellStyle name="差 2 2 3 2" xfId="270" xr:uid="{00000000-0005-0000-0000-00003E010000}"/>
    <cellStyle name="差 2 2 3 2 2" xfId="2948" xr:uid="{00000000-0005-0000-0000-0000B40B0000}"/>
    <cellStyle name="差 2 2 3 3" xfId="296" xr:uid="{00000000-0005-0000-0000-000058010000}"/>
    <cellStyle name="差 2 2 4" xfId="2292" xr:uid="{00000000-0005-0000-0000-000024090000}"/>
    <cellStyle name="差 2 2 4 2" xfId="3669" xr:uid="{00000000-0005-0000-0000-0000850E0000}"/>
    <cellStyle name="差 2 2 5" xfId="3671" xr:uid="{00000000-0005-0000-0000-0000870E0000}"/>
    <cellStyle name="差 2 2 5 2" xfId="3673" xr:uid="{00000000-0005-0000-0000-0000890E0000}"/>
    <cellStyle name="差 2 3" xfId="3675" xr:uid="{00000000-0005-0000-0000-00008B0E0000}"/>
    <cellStyle name="差 2 3 2" xfId="84" xr:uid="{00000000-0005-0000-0000-000073000000}"/>
    <cellStyle name="差 2 3 2 2" xfId="3677" xr:uid="{00000000-0005-0000-0000-00008D0E0000}"/>
    <cellStyle name="差 2 3 2 2 2" xfId="3678" xr:uid="{00000000-0005-0000-0000-00008E0E0000}"/>
    <cellStyle name="差 2 3 2 2 3" xfId="2239" xr:uid="{00000000-0005-0000-0000-0000EF080000}"/>
    <cellStyle name="差 2 3 2 2 3 2" xfId="2242" xr:uid="{00000000-0005-0000-0000-0000F2080000}"/>
    <cellStyle name="差 2 3 2 3" xfId="3679" xr:uid="{00000000-0005-0000-0000-00008F0E0000}"/>
    <cellStyle name="差 2 3 2 4" xfId="2282" xr:uid="{00000000-0005-0000-0000-00001A090000}"/>
    <cellStyle name="差 2 3 2 4 2" xfId="2287" xr:uid="{00000000-0005-0000-0000-00001F090000}"/>
    <cellStyle name="差 2 3 3" xfId="3680" xr:uid="{00000000-0005-0000-0000-0000900E0000}"/>
    <cellStyle name="差 2 3 3 2" xfId="3681" xr:uid="{00000000-0005-0000-0000-0000910E0000}"/>
    <cellStyle name="差 2 3 3 3" xfId="3682" xr:uid="{00000000-0005-0000-0000-0000920E0000}"/>
    <cellStyle name="差 2 3 3 3 2" xfId="3683" xr:uid="{00000000-0005-0000-0000-0000930E0000}"/>
    <cellStyle name="差 2 3 4" xfId="3684" xr:uid="{00000000-0005-0000-0000-0000940E0000}"/>
    <cellStyle name="差 2 3 5" xfId="3414" xr:uid="{00000000-0005-0000-0000-0000860D0000}"/>
    <cellStyle name="差 2 3 5 2" xfId="3686" xr:uid="{00000000-0005-0000-0000-0000960E0000}"/>
    <cellStyle name="差 2 4" xfId="3688" xr:uid="{00000000-0005-0000-0000-0000980E0000}"/>
    <cellStyle name="差 2 4 2" xfId="3689" xr:uid="{00000000-0005-0000-0000-0000990E0000}"/>
    <cellStyle name="差 2 4 3" xfId="3690" xr:uid="{00000000-0005-0000-0000-00009A0E0000}"/>
    <cellStyle name="差 2 4 4" xfId="3090" xr:uid="{00000000-0005-0000-0000-0000420C0000}"/>
    <cellStyle name="差 2 4 4 2" xfId="3094" xr:uid="{00000000-0005-0000-0000-0000460C0000}"/>
    <cellStyle name="差 2 5" xfId="3691" xr:uid="{00000000-0005-0000-0000-00009B0E0000}"/>
    <cellStyle name="差 2 5 2" xfId="3692" xr:uid="{00000000-0005-0000-0000-00009C0E0000}"/>
    <cellStyle name="差 2 5 3" xfId="3693" xr:uid="{00000000-0005-0000-0000-00009D0E0000}"/>
    <cellStyle name="差 2 6" xfId="3694" xr:uid="{00000000-0005-0000-0000-00009E0E0000}"/>
    <cellStyle name="差 2 6 2" xfId="3695" xr:uid="{00000000-0005-0000-0000-00009F0E0000}"/>
    <cellStyle name="差 2 6 3" xfId="1271" xr:uid="{00000000-0005-0000-0000-000027050000}"/>
    <cellStyle name="差 2 6 4" xfId="1275" xr:uid="{00000000-0005-0000-0000-00002B050000}"/>
    <cellStyle name="差 2 6 4 2" xfId="1279" xr:uid="{00000000-0005-0000-0000-00002F050000}"/>
    <cellStyle name="差 2 7" xfId="3697" xr:uid="{00000000-0005-0000-0000-0000A10E0000}"/>
    <cellStyle name="差 2 7 2" xfId="3699" xr:uid="{00000000-0005-0000-0000-0000A30E0000}"/>
    <cellStyle name="差 2 8" xfId="3703" xr:uid="{00000000-0005-0000-0000-0000A70E0000}"/>
    <cellStyle name="差 3" xfId="2012" xr:uid="{00000000-0005-0000-0000-00000C080000}"/>
    <cellStyle name="差 3 2" xfId="3706" xr:uid="{00000000-0005-0000-0000-0000AA0E0000}"/>
    <cellStyle name="差 3 2 2" xfId="3707" xr:uid="{00000000-0005-0000-0000-0000AB0E0000}"/>
    <cellStyle name="差 3 2 2 2" xfId="565" xr:uid="{00000000-0005-0000-0000-000065020000}"/>
    <cellStyle name="差 3 2 2 3" xfId="3708" xr:uid="{00000000-0005-0000-0000-0000AC0E0000}"/>
    <cellStyle name="差 3 2 3" xfId="3709" xr:uid="{00000000-0005-0000-0000-0000AD0E0000}"/>
    <cellStyle name="差 3 2 3 2" xfId="571" xr:uid="{00000000-0005-0000-0000-00006B020000}"/>
    <cellStyle name="差 3 2 3 3" xfId="573" xr:uid="{00000000-0005-0000-0000-00006D020000}"/>
    <cellStyle name="差 3 2 4" xfId="3539" xr:uid="{00000000-0005-0000-0000-0000030E0000}"/>
    <cellStyle name="差 3 2 4 2" xfId="3710" xr:uid="{00000000-0005-0000-0000-0000AE0E0000}"/>
    <cellStyle name="差 3 2 5" xfId="3711" xr:uid="{00000000-0005-0000-0000-0000AF0E0000}"/>
    <cellStyle name="差 3 3" xfId="3712" xr:uid="{00000000-0005-0000-0000-0000B00E0000}"/>
    <cellStyle name="差 3 3 2" xfId="3713" xr:uid="{00000000-0005-0000-0000-0000B10E0000}"/>
    <cellStyle name="差 3 3 2 2" xfId="3714" xr:uid="{00000000-0005-0000-0000-0000B20E0000}"/>
    <cellStyle name="差 3 3 2 3" xfId="3715" xr:uid="{00000000-0005-0000-0000-0000B30E0000}"/>
    <cellStyle name="差 3 3 3" xfId="3716" xr:uid="{00000000-0005-0000-0000-0000B40E0000}"/>
    <cellStyle name="差 3 3 3 2" xfId="3717" xr:uid="{00000000-0005-0000-0000-0000B50E0000}"/>
    <cellStyle name="差 3 3 4" xfId="3718" xr:uid="{00000000-0005-0000-0000-0000B60E0000}"/>
    <cellStyle name="差 3 4" xfId="3719" xr:uid="{00000000-0005-0000-0000-0000B70E0000}"/>
    <cellStyle name="差 3 4 2" xfId="380" xr:uid="{00000000-0005-0000-0000-0000AC010000}"/>
    <cellStyle name="差 3 4 3" xfId="403" xr:uid="{00000000-0005-0000-0000-0000C3010000}"/>
    <cellStyle name="差 3 5" xfId="3720" xr:uid="{00000000-0005-0000-0000-0000B80E0000}"/>
    <cellStyle name="差 3 5 2" xfId="283" xr:uid="{00000000-0005-0000-0000-00004B010000}"/>
    <cellStyle name="差 3 6" xfId="3721" xr:uid="{00000000-0005-0000-0000-0000B90E0000}"/>
    <cellStyle name="差 4" xfId="3722" xr:uid="{00000000-0005-0000-0000-0000BA0E0000}"/>
    <cellStyle name="差 4 2" xfId="3723" xr:uid="{00000000-0005-0000-0000-0000BB0E0000}"/>
    <cellStyle name="差 4 2 2" xfId="3660" xr:uid="{00000000-0005-0000-0000-00007C0E0000}"/>
    <cellStyle name="差 4 2 3" xfId="3663" xr:uid="{00000000-0005-0000-0000-00007F0E0000}"/>
    <cellStyle name="差 4 2 4" xfId="3551" xr:uid="{00000000-0005-0000-0000-00000F0E0000}"/>
    <cellStyle name="差 4 2 4 2" xfId="3724" xr:uid="{00000000-0005-0000-0000-0000BC0E0000}"/>
    <cellStyle name="差 4 3" xfId="3725" xr:uid="{00000000-0005-0000-0000-0000BD0E0000}"/>
    <cellStyle name="差 4 3 2" xfId="3726" xr:uid="{00000000-0005-0000-0000-0000BE0E0000}"/>
    <cellStyle name="差 4 3 3" xfId="3727" xr:uid="{00000000-0005-0000-0000-0000BF0E0000}"/>
    <cellStyle name="差 4 3 4" xfId="3728" xr:uid="{00000000-0005-0000-0000-0000C00E0000}"/>
    <cellStyle name="差 4 3 4 2" xfId="2718" xr:uid="{00000000-0005-0000-0000-0000CE0A0000}"/>
    <cellStyle name="差 4 4" xfId="3729" xr:uid="{00000000-0005-0000-0000-0000C10E0000}"/>
    <cellStyle name="差 4 5" xfId="3730" xr:uid="{00000000-0005-0000-0000-0000C20E0000}"/>
    <cellStyle name="差 4 6" xfId="3731" xr:uid="{00000000-0005-0000-0000-0000C30E0000}"/>
    <cellStyle name="差 4 6 2" xfId="3732" xr:uid="{00000000-0005-0000-0000-0000C40E0000}"/>
    <cellStyle name="差 5" xfId="3736" xr:uid="{00000000-0005-0000-0000-0000C80E0000}"/>
    <cellStyle name="差 5 2" xfId="3737" xr:uid="{00000000-0005-0000-0000-0000C90E0000}"/>
    <cellStyle name="差 5 2 2" xfId="3738" xr:uid="{00000000-0005-0000-0000-0000CA0E0000}"/>
    <cellStyle name="差 5 2 3" xfId="3739" xr:uid="{00000000-0005-0000-0000-0000CB0E0000}"/>
    <cellStyle name="差 5 3" xfId="3740" xr:uid="{00000000-0005-0000-0000-0000CC0E0000}"/>
    <cellStyle name="差 5 3 2" xfId="3741" xr:uid="{00000000-0005-0000-0000-0000CD0E0000}"/>
    <cellStyle name="差 5 3 3" xfId="3742" xr:uid="{00000000-0005-0000-0000-0000CE0E0000}"/>
    <cellStyle name="差 5 4" xfId="3743" xr:uid="{00000000-0005-0000-0000-0000CF0E0000}"/>
    <cellStyle name="差 5 5" xfId="3744" xr:uid="{00000000-0005-0000-0000-0000D00E0000}"/>
    <cellStyle name="差_Sheet1" xfId="3300" xr:uid="{00000000-0005-0000-0000-0000140D0000}"/>
    <cellStyle name="差_Sheet2" xfId="3745" xr:uid="{00000000-0005-0000-0000-0000D10E0000}"/>
    <cellStyle name="差_Sheet2_1" xfId="3747" xr:uid="{00000000-0005-0000-0000-0000D30E0000}"/>
    <cellStyle name="差_Sheet3" xfId="3748" xr:uid="{00000000-0005-0000-0000-0000D40E0000}"/>
    <cellStyle name="差_Sheet3 2" xfId="3752" xr:uid="{00000000-0005-0000-0000-0000D80E0000}"/>
    <cellStyle name="差_Sheet3 3" xfId="3754" xr:uid="{00000000-0005-0000-0000-0000DA0E0000}"/>
    <cellStyle name="差_Sheet3_Sheet1" xfId="94" xr:uid="{00000000-0005-0000-0000-000080000000}"/>
    <cellStyle name="差_Sheet4" xfId="3756" xr:uid="{00000000-0005-0000-0000-0000DC0E0000}"/>
    <cellStyle name="差_本地学籍_1" xfId="3759" xr:uid="{00000000-0005-0000-0000-0000DF0E0000}"/>
    <cellStyle name="差_第一批" xfId="1672" xr:uid="{00000000-0005-0000-0000-0000B8060000}"/>
    <cellStyle name="常规" xfId="0" builtinId="0"/>
    <cellStyle name="常规 10" xfId="2082" xr:uid="{00000000-0005-0000-0000-000052080000}"/>
    <cellStyle name="常规 10 10" xfId="3761" xr:uid="{00000000-0005-0000-0000-0000E10E0000}"/>
    <cellStyle name="常规 10 10 2" xfId="3762" xr:uid="{00000000-0005-0000-0000-0000E20E0000}"/>
    <cellStyle name="常规 10 10 8" xfId="3764" xr:uid="{00000000-0005-0000-0000-0000E40E0000}"/>
    <cellStyle name="常规 10 11" xfId="3765" xr:uid="{00000000-0005-0000-0000-0000E50E0000}"/>
    <cellStyle name="常规 10 12" xfId="3766" xr:uid="{00000000-0005-0000-0000-0000E60E0000}"/>
    <cellStyle name="常规 10 13" xfId="3767" xr:uid="{00000000-0005-0000-0000-0000E70E0000}"/>
    <cellStyle name="常规 10 14" xfId="3768" xr:uid="{00000000-0005-0000-0000-0000E80E0000}"/>
    <cellStyle name="常规 10 14 2 2" xfId="3733" xr:uid="{00000000-0005-0000-0000-0000C50E0000}"/>
    <cellStyle name="常规 10 15" xfId="3769" xr:uid="{00000000-0005-0000-0000-0000E90E0000}"/>
    <cellStyle name="常规 10 16" xfId="3771" xr:uid="{00000000-0005-0000-0000-0000EB0E0000}"/>
    <cellStyle name="常规 10 17" xfId="3773" xr:uid="{00000000-0005-0000-0000-0000ED0E0000}"/>
    <cellStyle name="常规 10 18" xfId="3395" xr:uid="{00000000-0005-0000-0000-0000730D0000}"/>
    <cellStyle name="常规 10 19" xfId="335" xr:uid="{00000000-0005-0000-0000-00007F010000}"/>
    <cellStyle name="常规 10 2" xfId="3776" xr:uid="{00000000-0005-0000-0000-0000F00E0000}"/>
    <cellStyle name="常规 10 2 10" xfId="3778" xr:uid="{00000000-0005-0000-0000-0000F20E0000}"/>
    <cellStyle name="常规 10 2 11" xfId="193" xr:uid="{00000000-0005-0000-0000-0000F1000000}"/>
    <cellStyle name="常规 10 2 12" xfId="3779" xr:uid="{00000000-0005-0000-0000-0000F30E0000}"/>
    <cellStyle name="常规 10 2 13" xfId="3780" xr:uid="{00000000-0005-0000-0000-0000F40E0000}"/>
    <cellStyle name="常规 10 2 14" xfId="3782" xr:uid="{00000000-0005-0000-0000-0000F60E0000}"/>
    <cellStyle name="常规 10 2 15" xfId="3783" xr:uid="{00000000-0005-0000-0000-0000F70E0000}"/>
    <cellStyle name="常规 10 2 2" xfId="3784" xr:uid="{00000000-0005-0000-0000-0000F80E0000}"/>
    <cellStyle name="常规 10 2 2 2" xfId="2734" xr:uid="{00000000-0005-0000-0000-0000DE0A0000}"/>
    <cellStyle name="常规 10 2 2 2 2" xfId="2551" xr:uid="{00000000-0005-0000-0000-0000270A0000}"/>
    <cellStyle name="常规 10 2 2 2 4" xfId="1093" xr:uid="{00000000-0005-0000-0000-000075040000}"/>
    <cellStyle name="常规 10 2 2 3" xfId="2736" xr:uid="{00000000-0005-0000-0000-0000E00A0000}"/>
    <cellStyle name="常规 10 2 2 4" xfId="3785" xr:uid="{00000000-0005-0000-0000-0000F90E0000}"/>
    <cellStyle name="常规 10 2 3" xfId="748" xr:uid="{00000000-0005-0000-0000-00001C030000}"/>
    <cellStyle name="常规 10 2 4" xfId="758" xr:uid="{00000000-0005-0000-0000-000026030000}"/>
    <cellStyle name="常规 10 2 5" xfId="1572" xr:uid="{00000000-0005-0000-0000-000054060000}"/>
    <cellStyle name="常规 10 2 6" xfId="3786" xr:uid="{00000000-0005-0000-0000-0000FA0E0000}"/>
    <cellStyle name="常规 10 2 7" xfId="3788" xr:uid="{00000000-0005-0000-0000-0000FC0E0000}"/>
    <cellStyle name="常规 10 2 8" xfId="3214" xr:uid="{00000000-0005-0000-0000-0000BE0C0000}"/>
    <cellStyle name="常规 10 2 9" xfId="3216" xr:uid="{00000000-0005-0000-0000-0000C00C0000}"/>
    <cellStyle name="常规 10 20" xfId="3770" xr:uid="{00000000-0005-0000-0000-0000EA0E0000}"/>
    <cellStyle name="常规 10 21" xfId="3772" xr:uid="{00000000-0005-0000-0000-0000EC0E0000}"/>
    <cellStyle name="常规 10 22" xfId="3774" xr:uid="{00000000-0005-0000-0000-0000EE0E0000}"/>
    <cellStyle name="常规 10 23" xfId="3396" xr:uid="{00000000-0005-0000-0000-0000740D0000}"/>
    <cellStyle name="常规 10 3" xfId="3790" xr:uid="{00000000-0005-0000-0000-0000FE0E0000}"/>
    <cellStyle name="常规 10 3 2" xfId="199" xr:uid="{00000000-0005-0000-0000-0000F7000000}"/>
    <cellStyle name="常规 10 3 2 2" xfId="917" xr:uid="{00000000-0005-0000-0000-0000C5030000}"/>
    <cellStyle name="常规 10 3 2 3" xfId="931" xr:uid="{00000000-0005-0000-0000-0000D3030000}"/>
    <cellStyle name="常规 10 3 3" xfId="766" xr:uid="{00000000-0005-0000-0000-00002E030000}"/>
    <cellStyle name="常规 10 3 3 2" xfId="107" xr:uid="{00000000-0005-0000-0000-000093000000}"/>
    <cellStyle name="常规 10 3 4" xfId="936" xr:uid="{00000000-0005-0000-0000-0000D8030000}"/>
    <cellStyle name="常规 10 4" xfId="3791" xr:uid="{00000000-0005-0000-0000-0000FF0E0000}"/>
    <cellStyle name="常规 10 4 2" xfId="967" xr:uid="{00000000-0005-0000-0000-0000F7030000}"/>
    <cellStyle name="常规 10 4 3" xfId="768" xr:uid="{00000000-0005-0000-0000-000030030000}"/>
    <cellStyle name="常规 10 4 4" xfId="3792" xr:uid="{00000000-0005-0000-0000-0000000F0000}"/>
    <cellStyle name="常规 10 5" xfId="3794" xr:uid="{00000000-0005-0000-0000-0000020F0000}"/>
    <cellStyle name="常规 10 5 2" xfId="1023" xr:uid="{00000000-0005-0000-0000-00002F040000}"/>
    <cellStyle name="常规 10 6" xfId="3795" xr:uid="{00000000-0005-0000-0000-0000030F0000}"/>
    <cellStyle name="常规 10 6 2" xfId="3796" xr:uid="{00000000-0005-0000-0000-0000040F0000}"/>
    <cellStyle name="常规 10 7" xfId="3797" xr:uid="{00000000-0005-0000-0000-0000050F0000}"/>
    <cellStyle name="常规 10 8" xfId="3799" xr:uid="{00000000-0005-0000-0000-0000070F0000}"/>
    <cellStyle name="常规 10 8 11" xfId="3800" xr:uid="{00000000-0005-0000-0000-0000080F0000}"/>
    <cellStyle name="常规 10 8 3" xfId="3801" xr:uid="{00000000-0005-0000-0000-0000090F0000}"/>
    <cellStyle name="常规 10 9" xfId="2401" xr:uid="{00000000-0005-0000-0000-000091090000}"/>
    <cellStyle name="常规 10_2016年秋季阳江市江城区教育精准扶贫“建档立卡”学生生活费发放名册表" xfId="282" xr:uid="{00000000-0005-0000-0000-00004A010000}"/>
    <cellStyle name="常规 100" xfId="3802" xr:uid="{00000000-0005-0000-0000-00000A0F0000}"/>
    <cellStyle name="常规 100 10" xfId="2953" xr:uid="{00000000-0005-0000-0000-0000B90B0000}"/>
    <cellStyle name="常规 100 2" xfId="3805" xr:uid="{00000000-0005-0000-0000-00000D0F0000}"/>
    <cellStyle name="常规 100 3" xfId="3808" xr:uid="{00000000-0005-0000-0000-0000100F0000}"/>
    <cellStyle name="常规 100 4" xfId="2517" xr:uid="{00000000-0005-0000-0000-0000050A0000}"/>
    <cellStyle name="常规 101" xfId="3813" xr:uid="{00000000-0005-0000-0000-0000150F0000}"/>
    <cellStyle name="常规 101 2" xfId="2786" xr:uid="{00000000-0005-0000-0000-0000120B0000}"/>
    <cellStyle name="常规 101 3" xfId="1812" xr:uid="{00000000-0005-0000-0000-000044070000}"/>
    <cellStyle name="常规 102" xfId="3816" xr:uid="{00000000-0005-0000-0000-0000180F0000}"/>
    <cellStyle name="常规 102 2" xfId="1718" xr:uid="{00000000-0005-0000-0000-0000E6060000}"/>
    <cellStyle name="常规 103" xfId="3604" xr:uid="{00000000-0005-0000-0000-0000440E0000}"/>
    <cellStyle name="常规 103 3" xfId="1893" xr:uid="{00000000-0005-0000-0000-000095070000}"/>
    <cellStyle name="常规 104" xfId="3608" xr:uid="{00000000-0005-0000-0000-0000480E0000}"/>
    <cellStyle name="常规 104 2" xfId="2056" xr:uid="{00000000-0005-0000-0000-000038080000}"/>
    <cellStyle name="常规 105" xfId="3734" xr:uid="{00000000-0005-0000-0000-0000C60E0000}"/>
    <cellStyle name="常规 105 2" xfId="2221" xr:uid="{00000000-0005-0000-0000-0000DD080000}"/>
    <cellStyle name="常规 106" xfId="3819" xr:uid="{00000000-0005-0000-0000-00001B0F0000}"/>
    <cellStyle name="常规 106 2" xfId="2394" xr:uid="{00000000-0005-0000-0000-00008A090000}"/>
    <cellStyle name="常规 106 34 2 2" xfId="91" xr:uid="{00000000-0005-0000-0000-00007C000000}"/>
    <cellStyle name="常规 107" xfId="3821" xr:uid="{00000000-0005-0000-0000-00001D0F0000}"/>
    <cellStyle name="常规 107 2" xfId="2630" xr:uid="{00000000-0005-0000-0000-0000760A0000}"/>
    <cellStyle name="常规 108" xfId="3823" xr:uid="{00000000-0005-0000-0000-00001F0F0000}"/>
    <cellStyle name="常规 108 2" xfId="3113" xr:uid="{00000000-0005-0000-0000-0000590C0000}"/>
    <cellStyle name="常规 108 2 2" xfId="3118" xr:uid="{00000000-0005-0000-0000-00005E0C0000}"/>
    <cellStyle name="常规 109" xfId="524" xr:uid="{00000000-0005-0000-0000-00003C020000}"/>
    <cellStyle name="常规 109 2" xfId="3145" xr:uid="{00000000-0005-0000-0000-0000790C0000}"/>
    <cellStyle name="常规 109 2 2" xfId="3148" xr:uid="{00000000-0005-0000-0000-00007C0C0000}"/>
    <cellStyle name="常规 11" xfId="2084" xr:uid="{00000000-0005-0000-0000-000054080000}"/>
    <cellStyle name="常规 11 10" xfId="3542" xr:uid="{00000000-0005-0000-0000-0000060E0000}"/>
    <cellStyle name="常规 11 10 3 2 2" xfId="178" xr:uid="{00000000-0005-0000-0000-0000E2000000}"/>
    <cellStyle name="常规 11 11" xfId="3547" xr:uid="{00000000-0005-0000-0000-00000B0E0000}"/>
    <cellStyle name="常规 11 12" xfId="3648" xr:uid="{00000000-0005-0000-0000-0000700E0000}"/>
    <cellStyle name="常规 11 13" xfId="3825" xr:uid="{00000000-0005-0000-0000-0000210F0000}"/>
    <cellStyle name="常规 11 14" xfId="3826" xr:uid="{00000000-0005-0000-0000-0000220F0000}"/>
    <cellStyle name="常规 11 15" xfId="3827" xr:uid="{00000000-0005-0000-0000-0000230F0000}"/>
    <cellStyle name="常规 11 16" xfId="3828" xr:uid="{00000000-0005-0000-0000-0000240F0000}"/>
    <cellStyle name="常规 11 2" xfId="2086" xr:uid="{00000000-0005-0000-0000-000056080000}"/>
    <cellStyle name="常规 11 2 10" xfId="3829" xr:uid="{00000000-0005-0000-0000-0000250F0000}"/>
    <cellStyle name="常规 11 2 11" xfId="2251" xr:uid="{00000000-0005-0000-0000-0000FB080000}"/>
    <cellStyle name="常规 11 2 12" xfId="1966" xr:uid="{00000000-0005-0000-0000-0000DE070000}"/>
    <cellStyle name="常规 11 2 13" xfId="2485" xr:uid="{00000000-0005-0000-0000-0000E5090000}"/>
    <cellStyle name="常规 11 2 14" xfId="2487" xr:uid="{00000000-0005-0000-0000-0000E7090000}"/>
    <cellStyle name="常规 11 2 15" xfId="3830" xr:uid="{00000000-0005-0000-0000-0000260F0000}"/>
    <cellStyle name="常规 11 2 2" xfId="3831" xr:uid="{00000000-0005-0000-0000-0000270F0000}"/>
    <cellStyle name="常规 11 2 2 10" xfId="3832" xr:uid="{00000000-0005-0000-0000-0000280F0000}"/>
    <cellStyle name="常规 11 2 2 11" xfId="3833" xr:uid="{00000000-0005-0000-0000-0000290F0000}"/>
    <cellStyle name="常规 11 2 2 12" xfId="3834" xr:uid="{00000000-0005-0000-0000-00002A0F0000}"/>
    <cellStyle name="常规 11 2 2 13" xfId="2798" xr:uid="{00000000-0005-0000-0000-00001E0B0000}"/>
    <cellStyle name="常规 11 2 2 14" xfId="892" xr:uid="{00000000-0005-0000-0000-0000AC030000}"/>
    <cellStyle name="常规 11 2 2 2" xfId="2917" xr:uid="{00000000-0005-0000-0000-0000950B0000}"/>
    <cellStyle name="常规 11 2 2 2 2" xfId="3027" xr:uid="{00000000-0005-0000-0000-0000030C0000}"/>
    <cellStyle name="常规 11 2 2 3" xfId="2919" xr:uid="{00000000-0005-0000-0000-0000970B0000}"/>
    <cellStyle name="常规 11 2 2 4" xfId="1833" xr:uid="{00000000-0005-0000-0000-000059070000}"/>
    <cellStyle name="常规 11 2 2 5" xfId="1842" xr:uid="{00000000-0005-0000-0000-000062070000}"/>
    <cellStyle name="常规 11 2 2 6" xfId="1847" xr:uid="{00000000-0005-0000-0000-000067070000}"/>
    <cellStyle name="常规 11 2 2 7" xfId="1851" xr:uid="{00000000-0005-0000-0000-00006B070000}"/>
    <cellStyle name="常规 11 2 2 8" xfId="673" xr:uid="{00000000-0005-0000-0000-0000D1020000}"/>
    <cellStyle name="常规 11 2 2 9" xfId="305" xr:uid="{00000000-0005-0000-0000-000061010000}"/>
    <cellStyle name="常规 11 2 3" xfId="3652" xr:uid="{00000000-0005-0000-0000-0000740E0000}"/>
    <cellStyle name="常规 11 2 3 2" xfId="2927" xr:uid="{00000000-0005-0000-0000-00009F0B0000}"/>
    <cellStyle name="常规 11 2 4" xfId="3318" xr:uid="{00000000-0005-0000-0000-0000260D0000}"/>
    <cellStyle name="常规 11 2 4 2" xfId="2939" xr:uid="{00000000-0005-0000-0000-0000AB0B0000}"/>
    <cellStyle name="常规 11 2 4 3" xfId="2941" xr:uid="{00000000-0005-0000-0000-0000AD0B0000}"/>
    <cellStyle name="常规 11 2 5" xfId="1597" xr:uid="{00000000-0005-0000-0000-00006D060000}"/>
    <cellStyle name="常规 11 2 6" xfId="3835" xr:uid="{00000000-0005-0000-0000-00002B0F0000}"/>
    <cellStyle name="常规 11 2 7" xfId="3837" xr:uid="{00000000-0005-0000-0000-00002D0F0000}"/>
    <cellStyle name="常规 11 2 8" xfId="3242" xr:uid="{00000000-0005-0000-0000-0000DA0C0000}"/>
    <cellStyle name="常规 11 2 9" xfId="3838" xr:uid="{00000000-0005-0000-0000-00002E0F0000}"/>
    <cellStyle name="常规 11 3" xfId="3839" xr:uid="{00000000-0005-0000-0000-00002F0F0000}"/>
    <cellStyle name="常规 11 3 2" xfId="1159" xr:uid="{00000000-0005-0000-0000-0000B7040000}"/>
    <cellStyle name="常规 11 3 2 2" xfId="1162" xr:uid="{00000000-0005-0000-0000-0000BA040000}"/>
    <cellStyle name="常规 11 3 3" xfId="793" xr:uid="{00000000-0005-0000-0000-000049030000}"/>
    <cellStyle name="常规 11 3 4" xfId="1181" xr:uid="{00000000-0005-0000-0000-0000CD040000}"/>
    <cellStyle name="常规 11 4" xfId="3840" xr:uid="{00000000-0005-0000-0000-0000300F0000}"/>
    <cellStyle name="常规 11 4 2" xfId="1838" xr:uid="{00000000-0005-0000-0000-00005E070000}"/>
    <cellStyle name="常规 11 4 3" xfId="3655" xr:uid="{00000000-0005-0000-0000-0000770E0000}"/>
    <cellStyle name="常规 11 5" xfId="1551" xr:uid="{00000000-0005-0000-0000-00003F060000}"/>
    <cellStyle name="常规 11 5 2" xfId="1238" xr:uid="{00000000-0005-0000-0000-000006050000}"/>
    <cellStyle name="常规 11 6" xfId="1553" xr:uid="{00000000-0005-0000-0000-000041060000}"/>
    <cellStyle name="常规 11 6 2" xfId="1555" xr:uid="{00000000-0005-0000-0000-000043060000}"/>
    <cellStyle name="常规 11 7" xfId="1784" xr:uid="{00000000-0005-0000-0000-000028070000}"/>
    <cellStyle name="常规 11 7 2" xfId="3676" xr:uid="{00000000-0005-0000-0000-00008C0E0000}"/>
    <cellStyle name="常规 11 8" xfId="3841" xr:uid="{00000000-0005-0000-0000-0000310F0000}"/>
    <cellStyle name="常规 11 9" xfId="3842" xr:uid="{00000000-0005-0000-0000-0000320F0000}"/>
    <cellStyle name="常规 110" xfId="3735" xr:uid="{00000000-0005-0000-0000-0000C70E0000}"/>
    <cellStyle name="常规 110 2" xfId="2222" xr:uid="{00000000-0005-0000-0000-0000DE080000}"/>
    <cellStyle name="常规 111" xfId="3820" xr:uid="{00000000-0005-0000-0000-00001C0F0000}"/>
    <cellStyle name="常规 111 2" xfId="2395" xr:uid="{00000000-0005-0000-0000-00008B090000}"/>
    <cellStyle name="常规 112" xfId="3822" xr:uid="{00000000-0005-0000-0000-00001E0F0000}"/>
    <cellStyle name="常规 112 2" xfId="2631" xr:uid="{00000000-0005-0000-0000-0000770A0000}"/>
    <cellStyle name="常规 113" xfId="3824" xr:uid="{00000000-0005-0000-0000-0000200F0000}"/>
    <cellStyle name="常规 113 2" xfId="3114" xr:uid="{00000000-0005-0000-0000-00005A0C0000}"/>
    <cellStyle name="常规 114" xfId="525" xr:uid="{00000000-0005-0000-0000-00003D020000}"/>
    <cellStyle name="常规 114 2" xfId="3146" xr:uid="{00000000-0005-0000-0000-00007A0C0000}"/>
    <cellStyle name="常规 115" xfId="3843" xr:uid="{00000000-0005-0000-0000-0000330F0000}"/>
    <cellStyle name="常规 115 2" xfId="3161" xr:uid="{00000000-0005-0000-0000-0000890C0000}"/>
    <cellStyle name="常规 116" xfId="3845" xr:uid="{00000000-0005-0000-0000-0000350F0000}"/>
    <cellStyle name="常规 116 2" xfId="3171" xr:uid="{00000000-0005-0000-0000-0000930C0000}"/>
    <cellStyle name="常规 117" xfId="3847" xr:uid="{00000000-0005-0000-0000-0000370F0000}"/>
    <cellStyle name="常规 117 2" xfId="3849" xr:uid="{00000000-0005-0000-0000-0000390F0000}"/>
    <cellStyle name="常规 118" xfId="3851" xr:uid="{00000000-0005-0000-0000-00003B0F0000}"/>
    <cellStyle name="常规 118 2" xfId="1514" xr:uid="{00000000-0005-0000-0000-00001A060000}"/>
    <cellStyle name="常规 119" xfId="2838" xr:uid="{00000000-0005-0000-0000-0000460B0000}"/>
    <cellStyle name="常规 12" xfId="2288" xr:uid="{00000000-0005-0000-0000-000020090000}"/>
    <cellStyle name="常规 12 2" xfId="3853" xr:uid="{00000000-0005-0000-0000-00003D0F0000}"/>
    <cellStyle name="常规 12 2 2" xfId="3854" xr:uid="{00000000-0005-0000-0000-00003E0F0000}"/>
    <cellStyle name="常规 12 2 2 2" xfId="2895" xr:uid="{00000000-0005-0000-0000-00007F0B0000}"/>
    <cellStyle name="常规 12 2 2 2 2" xfId="3856" xr:uid="{00000000-0005-0000-0000-0000400F0000}"/>
    <cellStyle name="常规 12 2 2 2 2 2" xfId="3459" xr:uid="{00000000-0005-0000-0000-0000B30D0000}"/>
    <cellStyle name="常规 12 2 2 2 3" xfId="3857" xr:uid="{00000000-0005-0000-0000-0000410F0000}"/>
    <cellStyle name="常规 12 2 2 3" xfId="2898" xr:uid="{00000000-0005-0000-0000-0000820B0000}"/>
    <cellStyle name="常规 12 2 2 4" xfId="3858" xr:uid="{00000000-0005-0000-0000-0000420F0000}"/>
    <cellStyle name="常规 12 2 3" xfId="3859" xr:uid="{00000000-0005-0000-0000-0000430F0000}"/>
    <cellStyle name="常规 12 2 3 2" xfId="2905" xr:uid="{00000000-0005-0000-0000-0000890B0000}"/>
    <cellStyle name="常规 12 2 3 2 2" xfId="728" xr:uid="{00000000-0005-0000-0000-000008030000}"/>
    <cellStyle name="常规 12 2 3 3" xfId="3014" xr:uid="{00000000-0005-0000-0000-0000F60B0000}"/>
    <cellStyle name="常规 12 2 4" xfId="3327" xr:uid="{00000000-0005-0000-0000-00002F0D0000}"/>
    <cellStyle name="常规 12 2 4 2" xfId="3016" xr:uid="{00000000-0005-0000-0000-0000F80B0000}"/>
    <cellStyle name="常规 12 2 4 3" xfId="1477" xr:uid="{00000000-0005-0000-0000-0000F5050000}"/>
    <cellStyle name="常规 12 2 5" xfId="1079" xr:uid="{00000000-0005-0000-0000-000067040000}"/>
    <cellStyle name="常规 12 2 6" xfId="3463" xr:uid="{00000000-0005-0000-0000-0000B70D0000}"/>
    <cellStyle name="常规 12 2_Sheet2" xfId="285" xr:uid="{00000000-0005-0000-0000-00004D010000}"/>
    <cellStyle name="常规 12 3" xfId="3861" xr:uid="{00000000-0005-0000-0000-0000450F0000}"/>
    <cellStyle name="常规 12 3 2" xfId="1344" xr:uid="{00000000-0005-0000-0000-000070050000}"/>
    <cellStyle name="常规 12 3 3" xfId="801" xr:uid="{00000000-0005-0000-0000-000051030000}"/>
    <cellStyle name="常规 12 4" xfId="3862" xr:uid="{00000000-0005-0000-0000-0000460F0000}"/>
    <cellStyle name="常规 12 4 2" xfId="3863" xr:uid="{00000000-0005-0000-0000-0000470F0000}"/>
    <cellStyle name="常规 12 4 2 2" xfId="3046" xr:uid="{00000000-0005-0000-0000-0000160C0000}"/>
    <cellStyle name="常规 12 4 3" xfId="3864" xr:uid="{00000000-0005-0000-0000-0000480F0000}"/>
    <cellStyle name="常规 12 5" xfId="3865" xr:uid="{00000000-0005-0000-0000-0000490F0000}"/>
    <cellStyle name="常规 12 5 2" xfId="1447" xr:uid="{00000000-0005-0000-0000-0000D7050000}"/>
    <cellStyle name="常规 12 6" xfId="2739" xr:uid="{00000000-0005-0000-0000-0000E30A0000}"/>
    <cellStyle name="常规 12 6 2" xfId="3866" xr:uid="{00000000-0005-0000-0000-00004A0F0000}"/>
    <cellStyle name="常规 12 7" xfId="2741" xr:uid="{00000000-0005-0000-0000-0000E50A0000}"/>
    <cellStyle name="常规 12 8" xfId="3867" xr:uid="{00000000-0005-0000-0000-00004B0F0000}"/>
    <cellStyle name="常规 12 9" xfId="3868" xr:uid="{00000000-0005-0000-0000-00004C0F0000}"/>
    <cellStyle name="常规 12_Sheet2" xfId="3869" xr:uid="{00000000-0005-0000-0000-00004D0F0000}"/>
    <cellStyle name="常规 120" xfId="3844" xr:uid="{00000000-0005-0000-0000-0000340F0000}"/>
    <cellStyle name="常规 120 2" xfId="3162" xr:uid="{00000000-0005-0000-0000-00008A0C0000}"/>
    <cellStyle name="常规 121" xfId="3846" xr:uid="{00000000-0005-0000-0000-0000360F0000}"/>
    <cellStyle name="常规 121 2" xfId="3172" xr:uid="{00000000-0005-0000-0000-0000940C0000}"/>
    <cellStyle name="常规 122" xfId="3848" xr:uid="{00000000-0005-0000-0000-0000380F0000}"/>
    <cellStyle name="常规 122 2" xfId="3850" xr:uid="{00000000-0005-0000-0000-00003A0F0000}"/>
    <cellStyle name="常规 123" xfId="3852" xr:uid="{00000000-0005-0000-0000-00003C0F0000}"/>
    <cellStyle name="常规 123 2" xfId="1515" xr:uid="{00000000-0005-0000-0000-00001B060000}"/>
    <cellStyle name="常规 124" xfId="2839" xr:uid="{00000000-0005-0000-0000-0000470B0000}"/>
    <cellStyle name="常规 124 2" xfId="3870" xr:uid="{00000000-0005-0000-0000-00004E0F0000}"/>
    <cellStyle name="常规 125" xfId="2573" xr:uid="{00000000-0005-0000-0000-00003D0A0000}"/>
    <cellStyle name="常规 125 2" xfId="3871" xr:uid="{00000000-0005-0000-0000-00004F0F0000}"/>
    <cellStyle name="常规 126" xfId="3873" xr:uid="{00000000-0005-0000-0000-0000510F0000}"/>
    <cellStyle name="常规 127" xfId="1363" xr:uid="{00000000-0005-0000-0000-000083050000}"/>
    <cellStyle name="常规 127 2" xfId="1367" xr:uid="{00000000-0005-0000-0000-000087050000}"/>
    <cellStyle name="常规 128" xfId="1372" xr:uid="{00000000-0005-0000-0000-00008C050000}"/>
    <cellStyle name="常规 128 2" xfId="1375" xr:uid="{00000000-0005-0000-0000-00008F050000}"/>
    <cellStyle name="常规 129" xfId="1379" xr:uid="{00000000-0005-0000-0000-000093050000}"/>
    <cellStyle name="常规 129 2" xfId="1382" xr:uid="{00000000-0005-0000-0000-000096050000}"/>
    <cellStyle name="常规 129 3" xfId="3875" xr:uid="{00000000-0005-0000-0000-0000530F0000}"/>
    <cellStyle name="常规 13" xfId="2290" xr:uid="{00000000-0005-0000-0000-000022090000}"/>
    <cellStyle name="常规 13 2" xfId="2293" xr:uid="{00000000-0005-0000-0000-000025090000}"/>
    <cellStyle name="常规 13 2 2" xfId="3670" xr:uid="{00000000-0005-0000-0000-0000860E0000}"/>
    <cellStyle name="常规 13 2 2 2" xfId="2651" xr:uid="{00000000-0005-0000-0000-00008B0A0000}"/>
    <cellStyle name="常规 13 2 2 3" xfId="1988" xr:uid="{00000000-0005-0000-0000-0000F4070000}"/>
    <cellStyle name="常规 13 2 3" xfId="3878" xr:uid="{00000000-0005-0000-0000-0000560F0000}"/>
    <cellStyle name="常规 13 2 3 2" xfId="3079" xr:uid="{00000000-0005-0000-0000-0000370C0000}"/>
    <cellStyle name="常规 13 2 3 3" xfId="3081" xr:uid="{00000000-0005-0000-0000-0000390C0000}"/>
    <cellStyle name="常规 13 2 4" xfId="3879" xr:uid="{00000000-0005-0000-0000-0000570F0000}"/>
    <cellStyle name="常规 13 3" xfId="3672" xr:uid="{00000000-0005-0000-0000-0000880E0000}"/>
    <cellStyle name="常规 13 3 2" xfId="3674" xr:uid="{00000000-0005-0000-0000-00008A0E0000}"/>
    <cellStyle name="常规 13 3 2 2" xfId="3135" xr:uid="{00000000-0005-0000-0000-00006F0C0000}"/>
    <cellStyle name="常规 13 3 3" xfId="806" xr:uid="{00000000-0005-0000-0000-000056030000}"/>
    <cellStyle name="常规 13 4" xfId="3880" xr:uid="{00000000-0005-0000-0000-0000580F0000}"/>
    <cellStyle name="常规 13_本地学籍" xfId="2804" xr:uid="{00000000-0005-0000-0000-0000240B0000}"/>
    <cellStyle name="常规 130" xfId="2574" xr:uid="{00000000-0005-0000-0000-00003E0A0000}"/>
    <cellStyle name="常规 130 2" xfId="3872" xr:uid="{00000000-0005-0000-0000-0000500F0000}"/>
    <cellStyle name="常规 131" xfId="3874" xr:uid="{00000000-0005-0000-0000-0000520F0000}"/>
    <cellStyle name="常规 131 2" xfId="3597" xr:uid="{00000000-0005-0000-0000-00003D0E0000}"/>
    <cellStyle name="常规 132" xfId="1364" xr:uid="{00000000-0005-0000-0000-000084050000}"/>
    <cellStyle name="常规 132 2" xfId="1368" xr:uid="{00000000-0005-0000-0000-000088050000}"/>
    <cellStyle name="常规 133" xfId="1373" xr:uid="{00000000-0005-0000-0000-00008D050000}"/>
    <cellStyle name="常规 134" xfId="1380" xr:uid="{00000000-0005-0000-0000-000094050000}"/>
    <cellStyle name="常规 134 2" xfId="1383" xr:uid="{00000000-0005-0000-0000-000097050000}"/>
    <cellStyle name="常规 134 3" xfId="3876" xr:uid="{00000000-0005-0000-0000-0000540F0000}"/>
    <cellStyle name="常规 135" xfId="1385" xr:uid="{00000000-0005-0000-0000-000099050000}"/>
    <cellStyle name="常规 135 2" xfId="3881" xr:uid="{00000000-0005-0000-0000-0000590F0000}"/>
    <cellStyle name="常规 136" xfId="3884" xr:uid="{00000000-0005-0000-0000-00005C0F0000}"/>
    <cellStyle name="常规 136 2" xfId="3887" xr:uid="{00000000-0005-0000-0000-00005F0F0000}"/>
    <cellStyle name="常规 137" xfId="3889" xr:uid="{00000000-0005-0000-0000-0000610F0000}"/>
    <cellStyle name="常规 137 2" xfId="3892" xr:uid="{00000000-0005-0000-0000-0000640F0000}"/>
    <cellStyle name="常规 138" xfId="3895" xr:uid="{00000000-0005-0000-0000-0000670F0000}"/>
    <cellStyle name="常规 138 2" xfId="3898" xr:uid="{00000000-0005-0000-0000-00006A0F0000}"/>
    <cellStyle name="常规 139" xfId="3901" xr:uid="{00000000-0005-0000-0000-00006D0F0000}"/>
    <cellStyle name="常规 139 2" xfId="3905" xr:uid="{00000000-0005-0000-0000-0000710F0000}"/>
    <cellStyle name="常规 139 3" xfId="3908" xr:uid="{00000000-0005-0000-0000-0000740F0000}"/>
    <cellStyle name="常规 14" xfId="3910" xr:uid="{00000000-0005-0000-0000-0000760F0000}"/>
    <cellStyle name="常规 14 2" xfId="3685" xr:uid="{00000000-0005-0000-0000-0000950E0000}"/>
    <cellStyle name="常规 14 2 2" xfId="3911" xr:uid="{00000000-0005-0000-0000-0000770F0000}"/>
    <cellStyle name="常规 14 2 2 2" xfId="3210" xr:uid="{00000000-0005-0000-0000-0000BA0C0000}"/>
    <cellStyle name="常规 14 2 2 3" xfId="3212" xr:uid="{00000000-0005-0000-0000-0000BC0C0000}"/>
    <cellStyle name="常规 14 2 3" xfId="3912" xr:uid="{00000000-0005-0000-0000-0000780F0000}"/>
    <cellStyle name="常规 14 2 4" xfId="2311" xr:uid="{00000000-0005-0000-0000-000037090000}"/>
    <cellStyle name="常规 14 2 5" xfId="3064" xr:uid="{00000000-0005-0000-0000-0000280C0000}"/>
    <cellStyle name="常规 14 3" xfId="3415" xr:uid="{00000000-0005-0000-0000-0000870D0000}"/>
    <cellStyle name="常规 14 3 2" xfId="3687" xr:uid="{00000000-0005-0000-0000-0000970E0000}"/>
    <cellStyle name="常规 14 3 2 2" xfId="3239" xr:uid="{00000000-0005-0000-0000-0000D70C0000}"/>
    <cellStyle name="常规 14 3 3" xfId="3913" xr:uid="{00000000-0005-0000-0000-0000790F0000}"/>
    <cellStyle name="常规 14 4" xfId="3914" xr:uid="{00000000-0005-0000-0000-00007A0F0000}"/>
    <cellStyle name="常规 14 4 3" xfId="3915" xr:uid="{00000000-0005-0000-0000-00007B0F0000}"/>
    <cellStyle name="常规 14 5" xfId="3181" xr:uid="{00000000-0005-0000-0000-00009D0C0000}"/>
    <cellStyle name="常规 14 6" xfId="2748" xr:uid="{00000000-0005-0000-0000-0000EC0A0000}"/>
    <cellStyle name="常规 14 7" xfId="1360" xr:uid="{00000000-0005-0000-0000-000080050000}"/>
    <cellStyle name="常规 140" xfId="1386" xr:uid="{00000000-0005-0000-0000-00009A050000}"/>
    <cellStyle name="常规 140 2" xfId="3882" xr:uid="{00000000-0005-0000-0000-00005A0F0000}"/>
    <cellStyle name="常规 141" xfId="3885" xr:uid="{00000000-0005-0000-0000-00005D0F0000}"/>
    <cellStyle name="常规 141 2" xfId="3888" xr:uid="{00000000-0005-0000-0000-0000600F0000}"/>
    <cellStyle name="常规 142" xfId="3890" xr:uid="{00000000-0005-0000-0000-0000620F0000}"/>
    <cellStyle name="常规 142 2" xfId="3893" xr:uid="{00000000-0005-0000-0000-0000650F0000}"/>
    <cellStyle name="常规 143" xfId="3896" xr:uid="{00000000-0005-0000-0000-0000680F0000}"/>
    <cellStyle name="常规 143 2" xfId="3899" xr:uid="{00000000-0005-0000-0000-00006B0F0000}"/>
    <cellStyle name="常规 144" xfId="3902" xr:uid="{00000000-0005-0000-0000-00006E0F0000}"/>
    <cellStyle name="常规 145" xfId="3916" xr:uid="{00000000-0005-0000-0000-00007C0F0000}"/>
    <cellStyle name="常规 146" xfId="2414" xr:uid="{00000000-0005-0000-0000-00009E090000}"/>
    <cellStyle name="常规 147" xfId="2430" xr:uid="{00000000-0005-0000-0000-0000AE090000}"/>
    <cellStyle name="常规 148" xfId="2449" xr:uid="{00000000-0005-0000-0000-0000C1090000}"/>
    <cellStyle name="常规 148 2" xfId="2455" xr:uid="{00000000-0005-0000-0000-0000C7090000}"/>
    <cellStyle name="常规 149" xfId="2460" xr:uid="{00000000-0005-0000-0000-0000CC090000}"/>
    <cellStyle name="常规 149 2" xfId="3921" xr:uid="{00000000-0005-0000-0000-0000810F0000}"/>
    <cellStyle name="常规 149 2 2 2" xfId="3923" xr:uid="{00000000-0005-0000-0000-0000830F0000}"/>
    <cellStyle name="常规 149 3" xfId="3924" xr:uid="{00000000-0005-0000-0000-0000840F0000}"/>
    <cellStyle name="常规 149 4" xfId="1202" xr:uid="{00000000-0005-0000-0000-0000E2040000}"/>
    <cellStyle name="常规 149 5" xfId="1205" xr:uid="{00000000-0005-0000-0000-0000E5040000}"/>
    <cellStyle name="常规 15" xfId="3087" xr:uid="{00000000-0005-0000-0000-00003F0C0000}"/>
    <cellStyle name="常规 15 2" xfId="3091" xr:uid="{00000000-0005-0000-0000-0000430C0000}"/>
    <cellStyle name="常规 15 2 2" xfId="3095" xr:uid="{00000000-0005-0000-0000-0000470C0000}"/>
    <cellStyle name="常规 15 2 2 2" xfId="3311" xr:uid="{00000000-0005-0000-0000-00001F0D0000}"/>
    <cellStyle name="常规 15 2 2 3" xfId="2054" xr:uid="{00000000-0005-0000-0000-000036080000}"/>
    <cellStyle name="常规 15 2 3" xfId="3098" xr:uid="{00000000-0005-0000-0000-00004A0C0000}"/>
    <cellStyle name="常规 15 2 3 2" xfId="3314" xr:uid="{00000000-0005-0000-0000-0000220D0000}"/>
    <cellStyle name="常规 15 2 4" xfId="2331" xr:uid="{00000000-0005-0000-0000-00004B090000}"/>
    <cellStyle name="常规 15 2 5" xfId="3626" xr:uid="{00000000-0005-0000-0000-00005A0E0000}"/>
    <cellStyle name="常规 15 3" xfId="3101" xr:uid="{00000000-0005-0000-0000-00004D0C0000}"/>
    <cellStyle name="常规 15 3 2" xfId="3104" xr:uid="{00000000-0005-0000-0000-0000500C0000}"/>
    <cellStyle name="常规 15 3 2 2" xfId="3345" xr:uid="{00000000-0005-0000-0000-0000410D0000}"/>
    <cellStyle name="常规 15 3 3" xfId="634" xr:uid="{00000000-0005-0000-0000-0000AA020000}"/>
    <cellStyle name="常规 15 4" xfId="3107" xr:uid="{00000000-0005-0000-0000-0000530C0000}"/>
    <cellStyle name="常规 150" xfId="3917" xr:uid="{00000000-0005-0000-0000-00007D0F0000}"/>
    <cellStyle name="常规 151" xfId="2415" xr:uid="{00000000-0005-0000-0000-00009F090000}"/>
    <cellStyle name="常规 151 2" xfId="2420" xr:uid="{00000000-0005-0000-0000-0000A4090000}"/>
    <cellStyle name="常规 152" xfId="2431" xr:uid="{00000000-0005-0000-0000-0000AF090000}"/>
    <cellStyle name="常规 152 2" xfId="2436" xr:uid="{00000000-0005-0000-0000-0000B4090000}"/>
    <cellStyle name="常规 153" xfId="2450" xr:uid="{00000000-0005-0000-0000-0000C2090000}"/>
    <cellStyle name="常规 153 2 2 2" xfId="900" xr:uid="{00000000-0005-0000-0000-0000B4030000}"/>
    <cellStyle name="常规 154" xfId="2461" xr:uid="{00000000-0005-0000-0000-0000CD090000}"/>
    <cellStyle name="常规 155" xfId="2466" xr:uid="{00000000-0005-0000-0000-0000D2090000}"/>
    <cellStyle name="常规 155 11" xfId="83" xr:uid="{00000000-0005-0000-0000-000072000000}"/>
    <cellStyle name="常规 155 2 10" xfId="2883" xr:uid="{00000000-0005-0000-0000-0000730B0000}"/>
    <cellStyle name="常规 155 2 13" xfId="1737" xr:uid="{00000000-0005-0000-0000-0000F9060000}"/>
    <cellStyle name="常规 155 2 3" xfId="3925" xr:uid="{00000000-0005-0000-0000-0000850F0000}"/>
    <cellStyle name="常规 156" xfId="2475" xr:uid="{00000000-0005-0000-0000-0000DB090000}"/>
    <cellStyle name="常规 157" xfId="3926" xr:uid="{00000000-0005-0000-0000-0000860F0000}"/>
    <cellStyle name="常规 158" xfId="3930" xr:uid="{00000000-0005-0000-0000-00008A0F0000}"/>
    <cellStyle name="常规 159" xfId="76" xr:uid="{00000000-0005-0000-0000-000068000000}"/>
    <cellStyle name="常规 159 2" xfId="3251" xr:uid="{00000000-0005-0000-0000-0000E30C0000}"/>
    <cellStyle name="常规 16" xfId="3115" xr:uid="{00000000-0005-0000-0000-00005B0C0000}"/>
    <cellStyle name="常规 16 2" xfId="3119" xr:uid="{00000000-0005-0000-0000-00005F0C0000}"/>
    <cellStyle name="常规 16 2 2" xfId="3123" xr:uid="{00000000-0005-0000-0000-0000630C0000}"/>
    <cellStyle name="常规 16 2 2 2" xfId="3934" xr:uid="{00000000-0005-0000-0000-00008E0F0000}"/>
    <cellStyle name="常规 16 2 3" xfId="3126" xr:uid="{00000000-0005-0000-0000-0000660C0000}"/>
    <cellStyle name="常规 16 2 4" xfId="2340" xr:uid="{00000000-0005-0000-0000-000054090000}"/>
    <cellStyle name="常规 16 3" xfId="3129" xr:uid="{00000000-0005-0000-0000-0000690C0000}"/>
    <cellStyle name="常规 16 3 2" xfId="236" xr:uid="{00000000-0005-0000-0000-00001C010000}"/>
    <cellStyle name="常规 16 3 3" xfId="3936" xr:uid="{00000000-0005-0000-0000-0000900F0000}"/>
    <cellStyle name="常规 16 4" xfId="3132" xr:uid="{00000000-0005-0000-0000-00006C0C0000}"/>
    <cellStyle name="常规 16 4 2 2" xfId="2664" xr:uid="{00000000-0005-0000-0000-0000980A0000}"/>
    <cellStyle name="常规 16 4 2 2 2" xfId="1231" xr:uid="{00000000-0005-0000-0000-0000FF040000}"/>
    <cellStyle name="常规 16 5" xfId="3938" xr:uid="{00000000-0005-0000-0000-0000920F0000}"/>
    <cellStyle name="常规 16 6" xfId="3939" xr:uid="{00000000-0005-0000-0000-0000930F0000}"/>
    <cellStyle name="常规 160" xfId="2467" xr:uid="{00000000-0005-0000-0000-0000D3090000}"/>
    <cellStyle name="常规 161" xfId="2476" xr:uid="{00000000-0005-0000-0000-0000DC090000}"/>
    <cellStyle name="常规 161 2" xfId="2480" xr:uid="{00000000-0005-0000-0000-0000E0090000}"/>
    <cellStyle name="常规 162" xfId="3927" xr:uid="{00000000-0005-0000-0000-0000870F0000}"/>
    <cellStyle name="常规 162 2" xfId="3194" xr:uid="{00000000-0005-0000-0000-0000AA0C0000}"/>
    <cellStyle name="常规 163" xfId="3931" xr:uid="{00000000-0005-0000-0000-00008B0F0000}"/>
    <cellStyle name="常规 163 2" xfId="3232" xr:uid="{00000000-0005-0000-0000-0000D00C0000}"/>
    <cellStyle name="常规 164" xfId="75" xr:uid="{00000000-0005-0000-0000-000067000000}"/>
    <cellStyle name="常规 164 2 4" xfId="599" xr:uid="{00000000-0005-0000-0000-000087020000}"/>
    <cellStyle name="常规 165" xfId="3940" xr:uid="{00000000-0005-0000-0000-0000940F0000}"/>
    <cellStyle name="常规 165 2" xfId="3271" xr:uid="{00000000-0005-0000-0000-0000F70C0000}"/>
    <cellStyle name="常规 166" xfId="3943" xr:uid="{00000000-0005-0000-0000-0000970F0000}"/>
    <cellStyle name="常规 167" xfId="3946" xr:uid="{00000000-0005-0000-0000-00009A0F0000}"/>
    <cellStyle name="常规 168" xfId="3949" xr:uid="{00000000-0005-0000-0000-00009D0F0000}"/>
    <cellStyle name="常规 168 2" xfId="3952" xr:uid="{00000000-0005-0000-0000-0000A00F0000}"/>
    <cellStyle name="常规 169" xfId="3953" xr:uid="{00000000-0005-0000-0000-0000A10F0000}"/>
    <cellStyle name="常规 169 2" xfId="3955" xr:uid="{00000000-0005-0000-0000-0000A30F0000}"/>
    <cellStyle name="常规 17" xfId="2956" xr:uid="{00000000-0005-0000-0000-0000BC0B0000}"/>
    <cellStyle name="常规 17 2" xfId="1276" xr:uid="{00000000-0005-0000-0000-00002C050000}"/>
    <cellStyle name="常规 17 2 2" xfId="1280" xr:uid="{00000000-0005-0000-0000-000030050000}"/>
    <cellStyle name="常规 17 2 2 2 2" xfId="278" xr:uid="{00000000-0005-0000-0000-000046010000}"/>
    <cellStyle name="常规 17 2 3" xfId="3956" xr:uid="{00000000-0005-0000-0000-0000A40F0000}"/>
    <cellStyle name="常规 17 3" xfId="3136" xr:uid="{00000000-0005-0000-0000-0000700C0000}"/>
    <cellStyle name="常规 17 4" xfId="1996" xr:uid="{00000000-0005-0000-0000-0000FC070000}"/>
    <cellStyle name="常规 170" xfId="3941" xr:uid="{00000000-0005-0000-0000-0000950F0000}"/>
    <cellStyle name="常规 170 2 3" xfId="3277" xr:uid="{00000000-0005-0000-0000-0000FD0C0000}"/>
    <cellStyle name="常规 170 2 6" xfId="3493" xr:uid="{00000000-0005-0000-0000-0000D50D0000}"/>
    <cellStyle name="常规 170 2 8" xfId="3958" xr:uid="{00000000-0005-0000-0000-0000A60F0000}"/>
    <cellStyle name="常规 171" xfId="3944" xr:uid="{00000000-0005-0000-0000-0000980F0000}"/>
    <cellStyle name="常规 171 4" xfId="1683" xr:uid="{00000000-0005-0000-0000-0000C3060000}"/>
    <cellStyle name="常规 172" xfId="3947" xr:uid="{00000000-0005-0000-0000-00009B0F0000}"/>
    <cellStyle name="常规 173" xfId="3950" xr:uid="{00000000-0005-0000-0000-00009E0F0000}"/>
    <cellStyle name="常规 174" xfId="3954" xr:uid="{00000000-0005-0000-0000-0000A20F0000}"/>
    <cellStyle name="常规 174 3" xfId="1697" xr:uid="{00000000-0005-0000-0000-0000D1060000}"/>
    <cellStyle name="常规 175" xfId="3959" xr:uid="{00000000-0005-0000-0000-0000A70F0000}"/>
    <cellStyle name="常规 176" xfId="3962" xr:uid="{00000000-0005-0000-0000-0000AA0F0000}"/>
    <cellStyle name="常规 177" xfId="1390" xr:uid="{00000000-0005-0000-0000-00009E050000}"/>
    <cellStyle name="常规 177 2" xfId="1394" xr:uid="{00000000-0005-0000-0000-0000A2050000}"/>
    <cellStyle name="常规 178" xfId="1397" xr:uid="{00000000-0005-0000-0000-0000A5050000}"/>
    <cellStyle name="常规 179" xfId="1403" xr:uid="{00000000-0005-0000-0000-0000AB050000}"/>
    <cellStyle name="常规 18" xfId="1163" xr:uid="{00000000-0005-0000-0000-0000BB040000}"/>
    <cellStyle name="常规 18 2" xfId="3139" xr:uid="{00000000-0005-0000-0000-0000730C0000}"/>
    <cellStyle name="常规 18 2 2" xfId="3964" xr:uid="{00000000-0005-0000-0000-0000AC0F0000}"/>
    <cellStyle name="常规 18 2 2 2" xfId="559" xr:uid="{00000000-0005-0000-0000-00005F020000}"/>
    <cellStyle name="常规 18 2 2 3" xfId="3966" xr:uid="{00000000-0005-0000-0000-0000AE0F0000}"/>
    <cellStyle name="常规 18 2 3" xfId="3967" xr:uid="{00000000-0005-0000-0000-0000AF0F0000}"/>
    <cellStyle name="常规 18 2 4" xfId="2344" xr:uid="{00000000-0005-0000-0000-000058090000}"/>
    <cellStyle name="常规 18 3" xfId="3969" xr:uid="{00000000-0005-0000-0000-0000B10F0000}"/>
    <cellStyle name="常规 18 3 2" xfId="3971" xr:uid="{00000000-0005-0000-0000-0000B30F0000}"/>
    <cellStyle name="常规 18 3 3" xfId="3972" xr:uid="{00000000-0005-0000-0000-0000B40F0000}"/>
    <cellStyle name="常规 18 3 4" xfId="702" xr:uid="{00000000-0005-0000-0000-0000EE020000}"/>
    <cellStyle name="常规 18 4" xfId="3973" xr:uid="{00000000-0005-0000-0000-0000B50F0000}"/>
    <cellStyle name="常规 18 4 2" xfId="3975" xr:uid="{00000000-0005-0000-0000-0000B70F0000}"/>
    <cellStyle name="常规 18 5" xfId="3976" xr:uid="{00000000-0005-0000-0000-0000B80F0000}"/>
    <cellStyle name="常规 180" xfId="3960" xr:uid="{00000000-0005-0000-0000-0000A80F0000}"/>
    <cellStyle name="常规 181" xfId="3963" xr:uid="{00000000-0005-0000-0000-0000AB0F0000}"/>
    <cellStyle name="常规 182" xfId="1391" xr:uid="{00000000-0005-0000-0000-00009F050000}"/>
    <cellStyle name="常规 183" xfId="1398" xr:uid="{00000000-0005-0000-0000-0000A6050000}"/>
    <cellStyle name="常规 184" xfId="1404" xr:uid="{00000000-0005-0000-0000-0000AC050000}"/>
    <cellStyle name="常规 185" xfId="3977" xr:uid="{00000000-0005-0000-0000-0000B90F0000}"/>
    <cellStyle name="常规 186" xfId="3981" xr:uid="{00000000-0005-0000-0000-0000BD0F0000}"/>
    <cellStyle name="常规 187" xfId="3984" xr:uid="{00000000-0005-0000-0000-0000C00F0000}"/>
    <cellStyle name="常规 188" xfId="3987" xr:uid="{00000000-0005-0000-0000-0000C30F0000}"/>
    <cellStyle name="常规 188 3" xfId="2682" xr:uid="{00000000-0005-0000-0000-0000AA0A0000}"/>
    <cellStyle name="常规 189" xfId="3991" xr:uid="{00000000-0005-0000-0000-0000C70F0000}"/>
    <cellStyle name="常规 19" xfId="1167" xr:uid="{00000000-0005-0000-0000-0000BF040000}"/>
    <cellStyle name="常规 19 2" xfId="3997" xr:uid="{00000000-0005-0000-0000-0000CD0F0000}"/>
    <cellStyle name="常规 19 2 2" xfId="3999" xr:uid="{00000000-0005-0000-0000-0000CF0F0000}"/>
    <cellStyle name="常规 19 3" xfId="4001" xr:uid="{00000000-0005-0000-0000-0000D10F0000}"/>
    <cellStyle name="常规 19 3 2" xfId="4003" xr:uid="{00000000-0005-0000-0000-0000D30F0000}"/>
    <cellStyle name="常规 19 3 3" xfId="4004" xr:uid="{00000000-0005-0000-0000-0000D40F0000}"/>
    <cellStyle name="常规 19 4" xfId="4005" xr:uid="{00000000-0005-0000-0000-0000D50F0000}"/>
    <cellStyle name="常规 190" xfId="3978" xr:uid="{00000000-0005-0000-0000-0000BA0F0000}"/>
    <cellStyle name="常规 191" xfId="3982" xr:uid="{00000000-0005-0000-0000-0000BE0F0000}"/>
    <cellStyle name="常规 192" xfId="3985" xr:uid="{00000000-0005-0000-0000-0000C10F0000}"/>
    <cellStyle name="常规 193" xfId="3988" xr:uid="{00000000-0005-0000-0000-0000C40F0000}"/>
    <cellStyle name="常规 194" xfId="3992" xr:uid="{00000000-0005-0000-0000-0000C80F0000}"/>
    <cellStyle name="常规 195" xfId="51" xr:uid="{00000000-0005-0000-0000-000043000000}"/>
    <cellStyle name="常规 196" xfId="1804" xr:uid="{00000000-0005-0000-0000-00003C070000}"/>
    <cellStyle name="常规 196 3" xfId="1828" xr:uid="{00000000-0005-0000-0000-000054070000}"/>
    <cellStyle name="常规 197" xfId="2495" xr:uid="{00000000-0005-0000-0000-0000EF090000}"/>
    <cellStyle name="常规 198" xfId="2502" xr:uid="{00000000-0005-0000-0000-0000F6090000}"/>
    <cellStyle name="常规 198 2" xfId="2505" xr:uid="{00000000-0005-0000-0000-0000F9090000}"/>
    <cellStyle name="常规 198 4" xfId="1213" xr:uid="{00000000-0005-0000-0000-0000ED040000}"/>
    <cellStyle name="常规 199" xfId="2507" xr:uid="{00000000-0005-0000-0000-0000FB090000}"/>
    <cellStyle name="常规 199 2" xfId="2510" xr:uid="{00000000-0005-0000-0000-0000FE090000}"/>
    <cellStyle name="常规 199 3" xfId="2512" xr:uid="{00000000-0005-0000-0000-0000000A0000}"/>
    <cellStyle name="常规 2" xfId="4007" xr:uid="{00000000-0005-0000-0000-0000D70F0000}"/>
    <cellStyle name="常规 2 10" xfId="4008" xr:uid="{00000000-0005-0000-0000-0000D80F0000}"/>
    <cellStyle name="常规 2 10 10" xfId="223" xr:uid="{00000000-0005-0000-0000-00000F010000}"/>
    <cellStyle name="常规 2 10 2" xfId="4009" xr:uid="{00000000-0005-0000-0000-0000D90F0000}"/>
    <cellStyle name="常规 2 10 2 3" xfId="4010" xr:uid="{00000000-0005-0000-0000-0000DA0F0000}"/>
    <cellStyle name="常规 2 10 3" xfId="2245" xr:uid="{00000000-0005-0000-0000-0000F5080000}"/>
    <cellStyle name="常规 2 10 4" xfId="2261" xr:uid="{00000000-0005-0000-0000-000005090000}"/>
    <cellStyle name="常规 2 10 5" xfId="2270" xr:uid="{00000000-0005-0000-0000-00000E090000}"/>
    <cellStyle name="常规 2 11 3" xfId="2280" xr:uid="{00000000-0005-0000-0000-000018090000}"/>
    <cellStyle name="常规 2 11 3 2" xfId="2283" xr:uid="{00000000-0005-0000-0000-00001B090000}"/>
    <cellStyle name="常规 2 11 4" xfId="2301" xr:uid="{00000000-0005-0000-0000-00002D090000}"/>
    <cellStyle name="常规 2 11 5" xfId="2308" xr:uid="{00000000-0005-0000-0000-000034090000}"/>
    <cellStyle name="常规 2 12" xfId="3447" xr:uid="{00000000-0005-0000-0000-0000A70D0000}"/>
    <cellStyle name="常规 2 12 3" xfId="2320" xr:uid="{00000000-0005-0000-0000-000040090000}"/>
    <cellStyle name="常规 2 12 4" xfId="2328" xr:uid="{00000000-0005-0000-0000-000048090000}"/>
    <cellStyle name="常规 2 13" xfId="3449" xr:uid="{00000000-0005-0000-0000-0000A90D0000}"/>
    <cellStyle name="常规 2 13 2" xfId="2708" xr:uid="{00000000-0005-0000-0000-0000C40A0000}"/>
    <cellStyle name="常规 2 13 3" xfId="2335" xr:uid="{00000000-0005-0000-0000-00004F090000}"/>
    <cellStyle name="常规 2 13 4" xfId="2337" xr:uid="{00000000-0005-0000-0000-000051090000}"/>
    <cellStyle name="常规 2 14 2" xfId="735" xr:uid="{00000000-0005-0000-0000-00000F030000}"/>
    <cellStyle name="常规 2 14 2 2" xfId="741" xr:uid="{00000000-0005-0000-0000-000015030000}"/>
    <cellStyle name="常规 2 14 2 2 2 2" xfId="414" xr:uid="{00000000-0005-0000-0000-0000CE010000}"/>
    <cellStyle name="常规 2 14 2 3" xfId="8" xr:uid="{00000000-0005-0000-0000-00000B000000}"/>
    <cellStyle name="常规 2 14 3" xfId="775" xr:uid="{00000000-0005-0000-0000-000037030000}"/>
    <cellStyle name="常规 2 14 3 4" xfId="789" xr:uid="{00000000-0005-0000-0000-000045030000}"/>
    <cellStyle name="常规 2 14 4" xfId="796" xr:uid="{00000000-0005-0000-0000-00004C030000}"/>
    <cellStyle name="常规 2 15 2" xfId="819" xr:uid="{00000000-0005-0000-0000-000063030000}"/>
    <cellStyle name="常规 2 16 2" xfId="853" xr:uid="{00000000-0005-0000-0000-000085030000}"/>
    <cellStyle name="常规 2 16 3" xfId="862" xr:uid="{00000000-0005-0000-0000-00008E030000}"/>
    <cellStyle name="常规 2 17 2" xfId="888" xr:uid="{00000000-0005-0000-0000-0000A8030000}"/>
    <cellStyle name="常规 2 18" xfId="2777" xr:uid="{00000000-0005-0000-0000-0000090B0000}"/>
    <cellStyle name="常规 2 18 2" xfId="495" xr:uid="{00000000-0005-0000-0000-00001F020000}"/>
    <cellStyle name="常规 2 19" xfId="2795" xr:uid="{00000000-0005-0000-0000-00001B0B0000}"/>
    <cellStyle name="常规 2 19 2" xfId="2799" xr:uid="{00000000-0005-0000-0000-00001F0B0000}"/>
    <cellStyle name="常规 2 2" xfId="4011" xr:uid="{00000000-0005-0000-0000-0000DB0F0000}"/>
    <cellStyle name="常规 2 2 2" xfId="1937" xr:uid="{00000000-0005-0000-0000-0000C1070000}"/>
    <cellStyle name="常规 2 2 2 10 2 2" xfId="576" xr:uid="{00000000-0005-0000-0000-000070020000}"/>
    <cellStyle name="常规 2 2 2 2" xfId="1940" xr:uid="{00000000-0005-0000-0000-0000C4070000}"/>
    <cellStyle name="常规 2 2 2 2 2" xfId="210" xr:uid="{00000000-0005-0000-0000-000002010000}"/>
    <cellStyle name="常规 2 2 2 2 2 2" xfId="212" xr:uid="{00000000-0005-0000-0000-000004010000}"/>
    <cellStyle name="常规 2 2 2 2 2 2 2" xfId="1979" xr:uid="{00000000-0005-0000-0000-0000EB070000}"/>
    <cellStyle name="常规 2 2 2 2 2 3" xfId="2661" xr:uid="{00000000-0005-0000-0000-0000950A0000}"/>
    <cellStyle name="常规 2 2 2 2 3 2" xfId="1984" xr:uid="{00000000-0005-0000-0000-0000F0070000}"/>
    <cellStyle name="常规 2 2 2 2 3 2 2" xfId="1989" xr:uid="{00000000-0005-0000-0000-0000F5070000}"/>
    <cellStyle name="常规 2 2 2 2 3 3" xfId="1220" xr:uid="{00000000-0005-0000-0000-0000F4040000}"/>
    <cellStyle name="常规 2 2 2 2 4" xfId="2875" xr:uid="{00000000-0005-0000-0000-00006B0B0000}"/>
    <cellStyle name="常规 2 2 2 2 4 2" xfId="1994" xr:uid="{00000000-0005-0000-0000-0000FA070000}"/>
    <cellStyle name="常规 2 2 2 2 5" xfId="2877" xr:uid="{00000000-0005-0000-0000-00006D0B0000}"/>
    <cellStyle name="常规 2 2 2 2 5 2" xfId="480" xr:uid="{00000000-0005-0000-0000-000010020000}"/>
    <cellStyle name="常规 2 2 2 2 5 3" xfId="469" xr:uid="{00000000-0005-0000-0000-000005020000}"/>
    <cellStyle name="常规 2 2 2 2 5 4" xfId="474" xr:uid="{00000000-0005-0000-0000-00000A020000}"/>
    <cellStyle name="常规 2 2 2 2 6 2" xfId="521" xr:uid="{00000000-0005-0000-0000-000039020000}"/>
    <cellStyle name="常规 2 2 2 2 8" xfId="3399" xr:uid="{00000000-0005-0000-0000-0000770D0000}"/>
    <cellStyle name="常规 2 2 2 3 3" xfId="542" xr:uid="{00000000-0005-0000-0000-00004E020000}"/>
    <cellStyle name="常规 2 2 2 4" xfId="93" xr:uid="{00000000-0005-0000-0000-00007F000000}"/>
    <cellStyle name="常规 2 2 2 4 2" xfId="2123" xr:uid="{00000000-0005-0000-0000-00007B080000}"/>
    <cellStyle name="常规 2 2 2 5" xfId="70" xr:uid="{00000000-0005-0000-0000-000062000000}"/>
    <cellStyle name="常规 2 2 2 6" xfId="104" xr:uid="{00000000-0005-0000-0000-00008F000000}"/>
    <cellStyle name="常规 2 2 21" xfId="1130" xr:uid="{00000000-0005-0000-0000-00009A040000}"/>
    <cellStyle name="常规 2 2 3 2 2 2" xfId="2155" xr:uid="{00000000-0005-0000-0000-00009B080000}"/>
    <cellStyle name="常规 2 2 3 4" xfId="2144" xr:uid="{00000000-0005-0000-0000-000090080000}"/>
    <cellStyle name="常规 2 2 3 4 2" xfId="2146" xr:uid="{00000000-0005-0000-0000-000092080000}"/>
    <cellStyle name="常规 2 2 3 4 3" xfId="2148" xr:uid="{00000000-0005-0000-0000-000094080000}"/>
    <cellStyle name="常规 2 2 3 5" xfId="2153" xr:uid="{00000000-0005-0000-0000-000099080000}"/>
    <cellStyle name="常规 2 2 3 6" xfId="2156" xr:uid="{00000000-0005-0000-0000-00009C080000}"/>
    <cellStyle name="常规 2 2 3 6 2" xfId="2158" xr:uid="{00000000-0005-0000-0000-00009E080000}"/>
    <cellStyle name="常规 2 2 3 7" xfId="2667" xr:uid="{00000000-0005-0000-0000-00009B0A0000}"/>
    <cellStyle name="常规 2 2 4 3 4" xfId="2921" xr:uid="{00000000-0005-0000-0000-0000990B0000}"/>
    <cellStyle name="常规 2 2 4 4" xfId="2161" xr:uid="{00000000-0005-0000-0000-0000A1080000}"/>
    <cellStyle name="常规 2 2 4 5" xfId="2167" xr:uid="{00000000-0005-0000-0000-0000A7080000}"/>
    <cellStyle name="常规 2 2 5 2" xfId="3435" xr:uid="{00000000-0005-0000-0000-00009B0D0000}"/>
    <cellStyle name="常规 2 2 5 2 2" xfId="3613" xr:uid="{00000000-0005-0000-0000-00004D0E0000}"/>
    <cellStyle name="常规 2 2 5 4" xfId="2171" xr:uid="{00000000-0005-0000-0000-0000AB080000}"/>
    <cellStyle name="常规 2 2 6 2 2" xfId="2274" xr:uid="{00000000-0005-0000-0000-000012090000}"/>
    <cellStyle name="常规 2 2 8" xfId="3696" xr:uid="{00000000-0005-0000-0000-0000A00E0000}"/>
    <cellStyle name="常规 2 2 9" xfId="1272" xr:uid="{00000000-0005-0000-0000-000028050000}"/>
    <cellStyle name="常规 2 2_（坡心镇中心学校）0109学生汇总 2" xfId="2142" xr:uid="{00000000-0005-0000-0000-00008E080000}"/>
    <cellStyle name="常规 2 20 2" xfId="820" xr:uid="{00000000-0005-0000-0000-000064030000}"/>
    <cellStyle name="常规 2 21 2" xfId="854" xr:uid="{00000000-0005-0000-0000-000086030000}"/>
    <cellStyle name="常规 2 22 2" xfId="889" xr:uid="{00000000-0005-0000-0000-0000A9030000}"/>
    <cellStyle name="常规 2 23" xfId="2778" xr:uid="{00000000-0005-0000-0000-00000A0B0000}"/>
    <cellStyle name="常规 2 23 2" xfId="496" xr:uid="{00000000-0005-0000-0000-000020020000}"/>
    <cellStyle name="常规 2 24" xfId="2796" xr:uid="{00000000-0005-0000-0000-00001C0B0000}"/>
    <cellStyle name="常规 2 24 2" xfId="2800" xr:uid="{00000000-0005-0000-0000-0000200B0000}"/>
    <cellStyle name="常规 2 25" xfId="2806" xr:uid="{00000000-0005-0000-0000-0000260B0000}"/>
    <cellStyle name="常规 2 25 2" xfId="2809" xr:uid="{00000000-0005-0000-0000-0000290B0000}"/>
    <cellStyle name="常规 2 26" xfId="2812" xr:uid="{00000000-0005-0000-0000-00002C0B0000}"/>
    <cellStyle name="常规 2 26 2" xfId="2815" xr:uid="{00000000-0005-0000-0000-00002F0B0000}"/>
    <cellStyle name="常规 2 27" xfId="2819" xr:uid="{00000000-0005-0000-0000-0000330B0000}"/>
    <cellStyle name="常规 2 27 2" xfId="2822" xr:uid="{00000000-0005-0000-0000-0000360B0000}"/>
    <cellStyle name="常规 2 28" xfId="2824" xr:uid="{00000000-0005-0000-0000-0000380B0000}"/>
    <cellStyle name="常规 2 3 10 3 6" xfId="1349" xr:uid="{00000000-0005-0000-0000-000075050000}"/>
    <cellStyle name="常规 2 3 2" xfId="2216" xr:uid="{00000000-0005-0000-0000-0000D8080000}"/>
    <cellStyle name="常规 2 3 2 2 2" xfId="1728" xr:uid="{00000000-0005-0000-0000-0000F0060000}"/>
    <cellStyle name="常规 2 3 2 2 2 2" xfId="3775" xr:uid="{00000000-0005-0000-0000-0000EF0E0000}"/>
    <cellStyle name="常规 2 3 2 2 2 3" xfId="3397" xr:uid="{00000000-0005-0000-0000-0000750D0000}"/>
    <cellStyle name="常规 2 3 2 2 2 4" xfId="334" xr:uid="{00000000-0005-0000-0000-00007E010000}"/>
    <cellStyle name="常规 2 3 2 2 4" xfId="2950" xr:uid="{00000000-0005-0000-0000-0000B60B0000}"/>
    <cellStyle name="常规 2 3 2 3 2" xfId="3461" xr:uid="{00000000-0005-0000-0000-0000B50D0000}"/>
    <cellStyle name="常规 2 3 2 3 3" xfId="3468" xr:uid="{00000000-0005-0000-0000-0000BC0D0000}"/>
    <cellStyle name="常规 2 3 2 4" xfId="2188" xr:uid="{00000000-0005-0000-0000-0000BC080000}"/>
    <cellStyle name="常规 2 3 2 5" xfId="2190" xr:uid="{00000000-0005-0000-0000-0000BE080000}"/>
    <cellStyle name="常规 2 3 22" xfId="2421" xr:uid="{00000000-0005-0000-0000-0000A5090000}"/>
    <cellStyle name="常规 2 3 3" xfId="2151" xr:uid="{00000000-0005-0000-0000-000097080000}"/>
    <cellStyle name="常规 2 3 3 2" xfId="2219" xr:uid="{00000000-0005-0000-0000-0000DB080000}"/>
    <cellStyle name="常规 2 3 3 2 2 2" xfId="1601" xr:uid="{00000000-0005-0000-0000-000071060000}"/>
    <cellStyle name="常规 2 3 3 4" xfId="2193" xr:uid="{00000000-0005-0000-0000-0000C1080000}"/>
    <cellStyle name="常规 2 3 3 5" xfId="2195" xr:uid="{00000000-0005-0000-0000-0000C3080000}"/>
    <cellStyle name="常规 2 3 4 2" xfId="3698" xr:uid="{00000000-0005-0000-0000-0000A20E0000}"/>
    <cellStyle name="常规 2 3 4 2 2" xfId="3700" xr:uid="{00000000-0005-0000-0000-0000A40E0000}"/>
    <cellStyle name="常规 2 3 4 3" xfId="3704" xr:uid="{00000000-0005-0000-0000-0000A80E0000}"/>
    <cellStyle name="常规 2 3 5" xfId="3629" xr:uid="{00000000-0005-0000-0000-00005D0E0000}"/>
    <cellStyle name="常规 2 3 5 2" xfId="3631" xr:uid="{00000000-0005-0000-0000-00005F0E0000}"/>
    <cellStyle name="常规 2 3 6" xfId="3633" xr:uid="{00000000-0005-0000-0000-0000610E0000}"/>
    <cellStyle name="常规 2 3 6 2 2" xfId="2468" xr:uid="{00000000-0005-0000-0000-0000D4090000}"/>
    <cellStyle name="常规 2 3 8" xfId="3701" xr:uid="{00000000-0005-0000-0000-0000A50E0000}"/>
    <cellStyle name="常规 2 3_2017年春精准扶贫" xfId="28" xr:uid="{00000000-0005-0000-0000-000024000000}"/>
    <cellStyle name="常规 2 30" xfId="2807" xr:uid="{00000000-0005-0000-0000-0000270B0000}"/>
    <cellStyle name="常规 2 30 2" xfId="2810" xr:uid="{00000000-0005-0000-0000-00002A0B0000}"/>
    <cellStyle name="常规 2 31" xfId="2813" xr:uid="{00000000-0005-0000-0000-00002D0B0000}"/>
    <cellStyle name="常规 2 31 2" xfId="2816" xr:uid="{00000000-0005-0000-0000-0000300B0000}"/>
    <cellStyle name="常规 2 32" xfId="2820" xr:uid="{00000000-0005-0000-0000-0000340B0000}"/>
    <cellStyle name="常规 2 33" xfId="2825" xr:uid="{00000000-0005-0000-0000-0000390B0000}"/>
    <cellStyle name="常规 2 37" xfId="390" xr:uid="{00000000-0005-0000-0000-0000B6010000}"/>
    <cellStyle name="常规 2 38" xfId="550" xr:uid="{00000000-0005-0000-0000-000056020000}"/>
    <cellStyle name="常规 2 39" xfId="364" xr:uid="{00000000-0005-0000-0000-00009C010000}"/>
    <cellStyle name="常规 2 4 2 2 2" xfId="1889" xr:uid="{00000000-0005-0000-0000-000091070000}"/>
    <cellStyle name="常规 2 4 2 3" xfId="3352" xr:uid="{00000000-0005-0000-0000-0000480D0000}"/>
    <cellStyle name="常规 2 4 2 3 2" xfId="1733" xr:uid="{00000000-0005-0000-0000-0000F5060000}"/>
    <cellStyle name="常规 2 4 2 4" xfId="2209" xr:uid="{00000000-0005-0000-0000-0000D1080000}"/>
    <cellStyle name="常规 2 4 2 5" xfId="2211" xr:uid="{00000000-0005-0000-0000-0000D3080000}"/>
    <cellStyle name="常规 2 4 3" xfId="1742" xr:uid="{00000000-0005-0000-0000-0000FE060000}"/>
    <cellStyle name="常规 2 4 3 2" xfId="1744" xr:uid="{00000000-0005-0000-0000-000000070000}"/>
    <cellStyle name="常规 2 4 3 2 2" xfId="3787" xr:uid="{00000000-0005-0000-0000-0000FB0E0000}"/>
    <cellStyle name="常规 2 4 3 2 3" xfId="3789" xr:uid="{00000000-0005-0000-0000-0000FD0E0000}"/>
    <cellStyle name="常规 2 4 3 3" xfId="1746" xr:uid="{00000000-0005-0000-0000-000002070000}"/>
    <cellStyle name="常规 2 4 4" xfId="1751" xr:uid="{00000000-0005-0000-0000-000007070000}"/>
    <cellStyle name="常规 2 4 4 2 2" xfId="3836" xr:uid="{00000000-0005-0000-0000-00002C0F0000}"/>
    <cellStyle name="常规 2 4 4 4" xfId="2214" xr:uid="{00000000-0005-0000-0000-0000D6080000}"/>
    <cellStyle name="常规 2 4 5" xfId="1754" xr:uid="{00000000-0005-0000-0000-00000A070000}"/>
    <cellStyle name="常规 2 4 5 2" xfId="1756" xr:uid="{00000000-0005-0000-0000-00000C070000}"/>
    <cellStyle name="常规 2 4 5 2 2" xfId="3464" xr:uid="{00000000-0005-0000-0000-0000B80D0000}"/>
    <cellStyle name="常规 2 4 5 4" xfId="1947" xr:uid="{00000000-0005-0000-0000-0000CB070000}"/>
    <cellStyle name="常规 2 42" xfId="389" xr:uid="{00000000-0005-0000-0000-0000B5010000}"/>
    <cellStyle name="常规 2 43" xfId="551" xr:uid="{00000000-0005-0000-0000-000057020000}"/>
    <cellStyle name="常规 2 44" xfId="363" xr:uid="{00000000-0005-0000-0000-00009B010000}"/>
    <cellStyle name="常规 2 47" xfId="1317" xr:uid="{00000000-0005-0000-0000-000055050000}"/>
    <cellStyle name="常规 2 48" xfId="1319" xr:uid="{00000000-0005-0000-0000-000057050000}"/>
    <cellStyle name="常规 2 49" xfId="2136" xr:uid="{00000000-0005-0000-0000-000088080000}"/>
    <cellStyle name="常规 2 5 10" xfId="385" xr:uid="{00000000-0005-0000-0000-0000B1010000}"/>
    <cellStyle name="常规 2 5 2" xfId="459" xr:uid="{00000000-0005-0000-0000-0000FB010000}"/>
    <cellStyle name="常规 2 5 3" xfId="851" xr:uid="{00000000-0005-0000-0000-000083030000}"/>
    <cellStyle name="常规 2 5 3 2" xfId="121" xr:uid="{00000000-0005-0000-0000-0000A5000000}"/>
    <cellStyle name="常规 2 5 4" xfId="1761" xr:uid="{00000000-0005-0000-0000-000011070000}"/>
    <cellStyle name="常规 2 6 2" xfId="856" xr:uid="{00000000-0005-0000-0000-000088030000}"/>
    <cellStyle name="常规 2 6 2 2" xfId="3746" xr:uid="{00000000-0005-0000-0000-0000D20E0000}"/>
    <cellStyle name="常规 2 6 2 3" xfId="3749" xr:uid="{00000000-0005-0000-0000-0000D50E0000}"/>
    <cellStyle name="常规 2 6 3" xfId="219" xr:uid="{00000000-0005-0000-0000-00000B010000}"/>
    <cellStyle name="常规 2 6 4" xfId="3472" xr:uid="{00000000-0005-0000-0000-0000C00D0000}"/>
    <cellStyle name="常规 2 7" xfId="3935" xr:uid="{00000000-0005-0000-0000-00008F0F0000}"/>
    <cellStyle name="常规 2 7 2" xfId="865" xr:uid="{00000000-0005-0000-0000-000091030000}"/>
    <cellStyle name="常规 2 7 3" xfId="38" xr:uid="{00000000-0005-0000-0000-000030000000}"/>
    <cellStyle name="常规 2 7 3 2" xfId="909" xr:uid="{00000000-0005-0000-0000-0000BD030000}"/>
    <cellStyle name="常规 2 7 4" xfId="1542" xr:uid="{00000000-0005-0000-0000-000036060000}"/>
    <cellStyle name="常规 2 8 2" xfId="751" xr:uid="{00000000-0005-0000-0000-00001F030000}"/>
    <cellStyle name="常规 2 8 2 2" xfId="3645" xr:uid="{00000000-0005-0000-0000-00006D0E0000}"/>
    <cellStyle name="常规 2 8 3" xfId="872" xr:uid="{00000000-0005-0000-0000-000098030000}"/>
    <cellStyle name="常规 2 9 2 3" xfId="2376" xr:uid="{00000000-0005-0000-0000-000078090000}"/>
    <cellStyle name="常规 2 9 2 4" xfId="3475" xr:uid="{00000000-0005-0000-0000-0000C30D0000}"/>
    <cellStyle name="常规 2 9 4" xfId="1774" xr:uid="{00000000-0005-0000-0000-00001E070000}"/>
    <cellStyle name="常规 2_2017年春精准扶贫" xfId="2980" xr:uid="{00000000-0005-0000-0000-0000D40B0000}"/>
    <cellStyle name="常规 20" xfId="3088" xr:uid="{00000000-0005-0000-0000-0000400C0000}"/>
    <cellStyle name="常规 20 12" xfId="2720" xr:uid="{00000000-0005-0000-0000-0000D00A0000}"/>
    <cellStyle name="常规 20 2" xfId="3092" xr:uid="{00000000-0005-0000-0000-0000440C0000}"/>
    <cellStyle name="常规 20 2 2" xfId="3096" xr:uid="{00000000-0005-0000-0000-0000480C0000}"/>
    <cellStyle name="常规 20 2 3" xfId="3099" xr:uid="{00000000-0005-0000-0000-00004B0C0000}"/>
    <cellStyle name="常规 20 2 4" xfId="2332" xr:uid="{00000000-0005-0000-0000-00004C090000}"/>
    <cellStyle name="常规 20 3" xfId="3102" xr:uid="{00000000-0005-0000-0000-00004E0C0000}"/>
    <cellStyle name="常规 20 3 2" xfId="3105" xr:uid="{00000000-0005-0000-0000-0000510C0000}"/>
    <cellStyle name="常规 20 3 3" xfId="635" xr:uid="{00000000-0005-0000-0000-0000AB020000}"/>
    <cellStyle name="常规 20 4" xfId="3108" xr:uid="{00000000-0005-0000-0000-0000540C0000}"/>
    <cellStyle name="常规 20 5" xfId="3111" xr:uid="{00000000-0005-0000-0000-0000570C0000}"/>
    <cellStyle name="常规 200" xfId="3918" xr:uid="{00000000-0005-0000-0000-00007E0F0000}"/>
    <cellStyle name="常规 201" xfId="2416" xr:uid="{00000000-0005-0000-0000-0000A0090000}"/>
    <cellStyle name="常规 202" xfId="2432" xr:uid="{00000000-0005-0000-0000-0000B0090000}"/>
    <cellStyle name="常规 203" xfId="2451" xr:uid="{00000000-0005-0000-0000-0000C3090000}"/>
    <cellStyle name="常规 204" xfId="2462" xr:uid="{00000000-0005-0000-0000-0000CE090000}"/>
    <cellStyle name="常规 205" xfId="2469" xr:uid="{00000000-0005-0000-0000-0000D5090000}"/>
    <cellStyle name="常规 205 2" xfId="2472" xr:uid="{00000000-0005-0000-0000-0000D8090000}"/>
    <cellStyle name="常规 206" xfId="2477" xr:uid="{00000000-0005-0000-0000-0000DD090000}"/>
    <cellStyle name="常规 207" xfId="3928" xr:uid="{00000000-0005-0000-0000-0000880F0000}"/>
    <cellStyle name="常规 208" xfId="3932" xr:uid="{00000000-0005-0000-0000-00008C0F0000}"/>
    <cellStyle name="常规 209" xfId="74" xr:uid="{00000000-0005-0000-0000-000066000000}"/>
    <cellStyle name="常规 209 2" xfId="3252" xr:uid="{00000000-0005-0000-0000-0000E40C0000}"/>
    <cellStyle name="常规 21" xfId="3116" xr:uid="{00000000-0005-0000-0000-00005C0C0000}"/>
    <cellStyle name="常规 21 2" xfId="3120" xr:uid="{00000000-0005-0000-0000-0000600C0000}"/>
    <cellStyle name="常规 21 2 2" xfId="3124" xr:uid="{00000000-0005-0000-0000-0000640C0000}"/>
    <cellStyle name="常规 21 2 3" xfId="3127" xr:uid="{00000000-0005-0000-0000-0000670C0000}"/>
    <cellStyle name="常规 21 3" xfId="3130" xr:uid="{00000000-0005-0000-0000-00006A0C0000}"/>
    <cellStyle name="常规 21 3 2" xfId="235" xr:uid="{00000000-0005-0000-0000-00001B010000}"/>
    <cellStyle name="常规 21 3 3" xfId="3937" xr:uid="{00000000-0005-0000-0000-0000910F0000}"/>
    <cellStyle name="常规 21 4" xfId="3133" xr:uid="{00000000-0005-0000-0000-00006D0C0000}"/>
    <cellStyle name="常规 210" xfId="2470" xr:uid="{00000000-0005-0000-0000-0000D6090000}"/>
    <cellStyle name="常规 211" xfId="2478" xr:uid="{00000000-0005-0000-0000-0000DE090000}"/>
    <cellStyle name="常规 211 2" xfId="2481" xr:uid="{00000000-0005-0000-0000-0000E1090000}"/>
    <cellStyle name="常规 212" xfId="3929" xr:uid="{00000000-0005-0000-0000-0000890F0000}"/>
    <cellStyle name="常规 213" xfId="3933" xr:uid="{00000000-0005-0000-0000-00008D0F0000}"/>
    <cellStyle name="常规 214" xfId="73" xr:uid="{00000000-0005-0000-0000-000065000000}"/>
    <cellStyle name="常规 215" xfId="3942" xr:uid="{00000000-0005-0000-0000-0000960F0000}"/>
    <cellStyle name="常规 216" xfId="3945" xr:uid="{00000000-0005-0000-0000-0000990F0000}"/>
    <cellStyle name="常规 216 6" xfId="2232" xr:uid="{00000000-0005-0000-0000-0000E8080000}"/>
    <cellStyle name="常规 217" xfId="3948" xr:uid="{00000000-0005-0000-0000-00009C0F0000}"/>
    <cellStyle name="常规 218" xfId="3951" xr:uid="{00000000-0005-0000-0000-00009F0F0000}"/>
    <cellStyle name="常规 22" xfId="2957" xr:uid="{00000000-0005-0000-0000-0000BD0B0000}"/>
    <cellStyle name="常规 22 2" xfId="1277" xr:uid="{00000000-0005-0000-0000-00002D050000}"/>
    <cellStyle name="常规 22 2 2" xfId="1281" xr:uid="{00000000-0005-0000-0000-000031050000}"/>
    <cellStyle name="常规 22 2 2 2" xfId="276" xr:uid="{00000000-0005-0000-0000-000044010000}"/>
    <cellStyle name="常规 22 2 2 3" xfId="4012" xr:uid="{00000000-0005-0000-0000-0000DC0F0000}"/>
    <cellStyle name="常规 22 2 3" xfId="3957" xr:uid="{00000000-0005-0000-0000-0000A50F0000}"/>
    <cellStyle name="常规 22 2 4" xfId="691" xr:uid="{00000000-0005-0000-0000-0000E3020000}"/>
    <cellStyle name="常规 22 3" xfId="3137" xr:uid="{00000000-0005-0000-0000-0000710C0000}"/>
    <cellStyle name="常规 22 3 2" xfId="324" xr:uid="{00000000-0005-0000-0000-000074010000}"/>
    <cellStyle name="常规 22 3 4" xfId="430" xr:uid="{00000000-0005-0000-0000-0000DE010000}"/>
    <cellStyle name="常规 22 4" xfId="1997" xr:uid="{00000000-0005-0000-0000-0000FD070000}"/>
    <cellStyle name="常规 22 5" xfId="3192" xr:uid="{00000000-0005-0000-0000-0000A80C0000}"/>
    <cellStyle name="常规 225 3" xfId="1708" xr:uid="{00000000-0005-0000-0000-0000DC060000}"/>
    <cellStyle name="常规 229" xfId="1405" xr:uid="{00000000-0005-0000-0000-0000AD050000}"/>
    <cellStyle name="常规 23" xfId="1164" xr:uid="{00000000-0005-0000-0000-0000BC040000}"/>
    <cellStyle name="常规 23 2" xfId="3140" xr:uid="{00000000-0005-0000-0000-0000740C0000}"/>
    <cellStyle name="常规 23 2 2" xfId="3965" xr:uid="{00000000-0005-0000-0000-0000AD0F0000}"/>
    <cellStyle name="常规 23 2 3" xfId="3968" xr:uid="{00000000-0005-0000-0000-0000B00F0000}"/>
    <cellStyle name="常规 23 3" xfId="3970" xr:uid="{00000000-0005-0000-0000-0000B20F0000}"/>
    <cellStyle name="常规 23 4" xfId="3974" xr:uid="{00000000-0005-0000-0000-0000B60F0000}"/>
    <cellStyle name="常规 230" xfId="3961" xr:uid="{00000000-0005-0000-0000-0000A90F0000}"/>
    <cellStyle name="常规 230 9" xfId="2493" xr:uid="{00000000-0005-0000-0000-0000ED090000}"/>
    <cellStyle name="常规 232" xfId="1392" xr:uid="{00000000-0005-0000-0000-0000A0050000}"/>
    <cellStyle name="常规 233" xfId="1399" xr:uid="{00000000-0005-0000-0000-0000A7050000}"/>
    <cellStyle name="常规 234" xfId="1406" xr:uid="{00000000-0005-0000-0000-0000AE050000}"/>
    <cellStyle name="常规 235" xfId="3979" xr:uid="{00000000-0005-0000-0000-0000BB0F0000}"/>
    <cellStyle name="常规 24" xfId="1168" xr:uid="{00000000-0005-0000-0000-0000C0040000}"/>
    <cellStyle name="常规 24 2" xfId="3998" xr:uid="{00000000-0005-0000-0000-0000CE0F0000}"/>
    <cellStyle name="常规 24 2 2" xfId="4000" xr:uid="{00000000-0005-0000-0000-0000D00F0000}"/>
    <cellStyle name="常规 24 3" xfId="4002" xr:uid="{00000000-0005-0000-0000-0000D20F0000}"/>
    <cellStyle name="常规 24 4" xfId="4006" xr:uid="{00000000-0005-0000-0000-0000D60F0000}"/>
    <cellStyle name="常规 241" xfId="3983" xr:uid="{00000000-0005-0000-0000-0000BF0F0000}"/>
    <cellStyle name="常规 243" xfId="3989" xr:uid="{00000000-0005-0000-0000-0000C50F0000}"/>
    <cellStyle name="常规 25" xfId="1171" xr:uid="{00000000-0005-0000-0000-0000C3040000}"/>
    <cellStyle name="常规 25 2" xfId="1175" xr:uid="{00000000-0005-0000-0000-0000C7040000}"/>
    <cellStyle name="常规 25 2 2" xfId="2002" xr:uid="{00000000-0005-0000-0000-000002080000}"/>
    <cellStyle name="常规 25 2 3" xfId="2004" xr:uid="{00000000-0005-0000-0000-000004080000}"/>
    <cellStyle name="常规 25 3" xfId="2006" xr:uid="{00000000-0005-0000-0000-000006080000}"/>
    <cellStyle name="常规 26" xfId="2015" xr:uid="{00000000-0005-0000-0000-00000F080000}"/>
    <cellStyle name="常规 26 2" xfId="18" xr:uid="{00000000-0005-0000-0000-000018000000}"/>
    <cellStyle name="常规 26 2 2" xfId="1898" xr:uid="{00000000-0005-0000-0000-00009A070000}"/>
    <cellStyle name="常规 26 2 3" xfId="2000" xr:uid="{00000000-0005-0000-0000-000000080000}"/>
    <cellStyle name="常规 26 2 4" xfId="341" xr:uid="{00000000-0005-0000-0000-000085010000}"/>
    <cellStyle name="常规 26 3" xfId="114" xr:uid="{00000000-0005-0000-0000-00009C000000}"/>
    <cellStyle name="常规 26 3 2" xfId="2019" xr:uid="{00000000-0005-0000-0000-000013080000}"/>
    <cellStyle name="常规 26 4" xfId="119" xr:uid="{00000000-0005-0000-0000-0000A3000000}"/>
    <cellStyle name="常规 27" xfId="2021" xr:uid="{00000000-0005-0000-0000-000015080000}"/>
    <cellStyle name="常规 27 2" xfId="2024" xr:uid="{00000000-0005-0000-0000-000018080000}"/>
    <cellStyle name="常规 27 3" xfId="2027" xr:uid="{00000000-0005-0000-0000-00001B080000}"/>
    <cellStyle name="常规 277" xfId="1408" xr:uid="{00000000-0005-0000-0000-0000B0050000}"/>
    <cellStyle name="常规 278" xfId="1410" xr:uid="{00000000-0005-0000-0000-0000B2050000}"/>
    <cellStyle name="常规 28" xfId="2030" xr:uid="{00000000-0005-0000-0000-00001E080000}"/>
    <cellStyle name="常规 28 2" xfId="2033" xr:uid="{00000000-0005-0000-0000-000021080000}"/>
    <cellStyle name="常规 28 2 2" xfId="3189" xr:uid="{00000000-0005-0000-0000-0000A50C0000}"/>
    <cellStyle name="常规 29" xfId="2036" xr:uid="{00000000-0005-0000-0000-000024080000}"/>
    <cellStyle name="常规 296" xfId="2518" xr:uid="{00000000-0005-0000-0000-0000060A0000}"/>
    <cellStyle name="常规 297" xfId="2526" xr:uid="{00000000-0005-0000-0000-00000E0A0000}"/>
    <cellStyle name="常规 298" xfId="2530" xr:uid="{00000000-0005-0000-0000-0000120A0000}"/>
    <cellStyle name="常规 3" xfId="662" xr:uid="{00000000-0005-0000-0000-0000C6020000}"/>
    <cellStyle name="常规 3 10" xfId="3382" xr:uid="{00000000-0005-0000-0000-0000660D0000}"/>
    <cellStyle name="常规 3 10 10" xfId="327" xr:uid="{00000000-0005-0000-0000-000077010000}"/>
    <cellStyle name="常规 3 10 13" xfId="583" xr:uid="{00000000-0005-0000-0000-000077020000}"/>
    <cellStyle name="常规 3 10 15" xfId="627" xr:uid="{00000000-0005-0000-0000-0000A3020000}"/>
    <cellStyle name="常规 3 10 2" xfId="3384" xr:uid="{00000000-0005-0000-0000-0000680D0000}"/>
    <cellStyle name="常规 3 10 2 16" xfId="689" xr:uid="{00000000-0005-0000-0000-0000E1020000}"/>
    <cellStyle name="常规 3 10 2 5" xfId="914" xr:uid="{00000000-0005-0000-0000-0000C2030000}"/>
    <cellStyle name="常规 3 11" xfId="3386" xr:uid="{00000000-0005-0000-0000-00006A0D0000}"/>
    <cellStyle name="常规 3 18" xfId="3567" xr:uid="{00000000-0005-0000-0000-00001F0E0000}"/>
    <cellStyle name="常规 3 19" xfId="3570" xr:uid="{00000000-0005-0000-0000-0000220E0000}"/>
    <cellStyle name="常规 3 2" xfId="3750" xr:uid="{00000000-0005-0000-0000-0000D60E0000}"/>
    <cellStyle name="常规 3 2 12" xfId="2984" xr:uid="{00000000-0005-0000-0000-0000D80B0000}"/>
    <cellStyle name="常规 3 2 13" xfId="3000" xr:uid="{00000000-0005-0000-0000-0000E80B0000}"/>
    <cellStyle name="常规 3 2 14" xfId="2884" xr:uid="{00000000-0005-0000-0000-0000740B0000}"/>
    <cellStyle name="常规 3 2 15" xfId="2390" xr:uid="{00000000-0005-0000-0000-000086090000}"/>
    <cellStyle name="常规 3 2 2" xfId="3753" xr:uid="{00000000-0005-0000-0000-0000D90E0000}"/>
    <cellStyle name="常规 3 2 3" xfId="3755" xr:uid="{00000000-0005-0000-0000-0000DB0E0000}"/>
    <cellStyle name="常规 3 2 3 2 3" xfId="3559" xr:uid="{00000000-0005-0000-0000-0000170E0000}"/>
    <cellStyle name="常规 3 2 3 4" xfId="2321" xr:uid="{00000000-0005-0000-0000-000041090000}"/>
    <cellStyle name="常规 3 2 4 2" xfId="2706" xr:uid="{00000000-0005-0000-0000-0000C20A0000}"/>
    <cellStyle name="常规 3 2 4 2 2" xfId="3368" xr:uid="{00000000-0005-0000-0000-0000580D0000}"/>
    <cellStyle name="常规 3 2 4 2 3" xfId="3373" xr:uid="{00000000-0005-0000-0000-00005D0D0000}"/>
    <cellStyle name="常规 3 2 5" xfId="696" xr:uid="{00000000-0005-0000-0000-0000E8020000}"/>
    <cellStyle name="常规 3 2 5 2" xfId="706" xr:uid="{00000000-0005-0000-0000-0000F2020000}"/>
    <cellStyle name="常规 3 2 5 3" xfId="736" xr:uid="{00000000-0005-0000-0000-000010030000}"/>
    <cellStyle name="常规 3 2 5 4" xfId="776" xr:uid="{00000000-0005-0000-0000-000038030000}"/>
    <cellStyle name="常规 3 2 6" xfId="87" xr:uid="{00000000-0005-0000-0000-000076000000}"/>
    <cellStyle name="常规 3 2 6 2" xfId="130" xr:uid="{00000000-0005-0000-0000-0000B0000000}"/>
    <cellStyle name="常规 3 2 7" xfId="845" xr:uid="{00000000-0005-0000-0000-00007D030000}"/>
    <cellStyle name="常规 3 2 8" xfId="165" xr:uid="{00000000-0005-0000-0000-0000D5000000}"/>
    <cellStyle name="常规 3 2 9" xfId="148" xr:uid="{00000000-0005-0000-0000-0000C4000000}"/>
    <cellStyle name="常规 3 2_Sheet2" xfId="69" xr:uid="{00000000-0005-0000-0000-000061000000}"/>
    <cellStyle name="常规 3 23" xfId="3568" xr:uid="{00000000-0005-0000-0000-0000200E0000}"/>
    <cellStyle name="常规 3 24" xfId="3571" xr:uid="{00000000-0005-0000-0000-0000230E0000}"/>
    <cellStyle name="常规 3 29" xfId="240" xr:uid="{00000000-0005-0000-0000-000020010000}"/>
    <cellStyle name="常规 3 3" xfId="3757" xr:uid="{00000000-0005-0000-0000-0000DD0E0000}"/>
    <cellStyle name="常规 3 3 5" xfId="660" xr:uid="{00000000-0005-0000-0000-0000C4020000}"/>
    <cellStyle name="常规 3 3 6" xfId="941" xr:uid="{00000000-0005-0000-0000-0000DD030000}"/>
    <cellStyle name="常规 3 3 8" xfId="1026" xr:uid="{00000000-0005-0000-0000-000032040000}"/>
    <cellStyle name="常规 3 34" xfId="239" xr:uid="{00000000-0005-0000-0000-00001F010000}"/>
    <cellStyle name="常规 3 4 2 4" xfId="2380" xr:uid="{00000000-0005-0000-0000-00007C090000}"/>
    <cellStyle name="常规 3 4 3" xfId="13" xr:uid="{00000000-0005-0000-0000-000011000000}"/>
    <cellStyle name="常规 3 4 3 2" xfId="1770" xr:uid="{00000000-0005-0000-0000-00001A070000}"/>
    <cellStyle name="常规 3 4 4" xfId="1777" xr:uid="{00000000-0005-0000-0000-000021070000}"/>
    <cellStyle name="常规 3 4 5" xfId="1051" xr:uid="{00000000-0005-0000-0000-00004B040000}"/>
    <cellStyle name="常规 3 4 6" xfId="1184" xr:uid="{00000000-0005-0000-0000-0000D0040000}"/>
    <cellStyle name="常规 3 5 2" xfId="503" xr:uid="{00000000-0005-0000-0000-000027020000}"/>
    <cellStyle name="常规 3 5 2 2" xfId="3798" xr:uid="{00000000-0005-0000-0000-0000060F0000}"/>
    <cellStyle name="常规 3 5 3" xfId="1782" xr:uid="{00000000-0005-0000-0000-000026070000}"/>
    <cellStyle name="常规 3 5 4" xfId="1787" xr:uid="{00000000-0005-0000-0000-00002B070000}"/>
    <cellStyle name="常规 3 5 5" xfId="1260" xr:uid="{00000000-0005-0000-0000-00001C050000}"/>
    <cellStyle name="常规 3 6 2" xfId="894" xr:uid="{00000000-0005-0000-0000-0000AE030000}"/>
    <cellStyle name="常规 3 6 3" xfId="1792" xr:uid="{00000000-0005-0000-0000-000030070000}"/>
    <cellStyle name="常规 3 7 2" xfId="919" xr:uid="{00000000-0005-0000-0000-0000C7030000}"/>
    <cellStyle name="常规 3 7 3" xfId="1794" xr:uid="{00000000-0005-0000-0000-000032070000}"/>
    <cellStyle name="常规 3 8 3" xfId="1796" xr:uid="{00000000-0005-0000-0000-000034070000}"/>
    <cellStyle name="常规 3 8 4" xfId="2732" xr:uid="{00000000-0005-0000-0000-0000DC0A0000}"/>
    <cellStyle name="常规 3_（坡心镇中心学校）0109学生汇总" xfId="1602" xr:uid="{00000000-0005-0000-0000-000072060000}"/>
    <cellStyle name="常规 30" xfId="1172" xr:uid="{00000000-0005-0000-0000-0000C4040000}"/>
    <cellStyle name="常规 30 2" xfId="1176" xr:uid="{00000000-0005-0000-0000-0000C8040000}"/>
    <cellStyle name="常规 30 2 2 2" xfId="714" xr:uid="{00000000-0005-0000-0000-0000FA020000}"/>
    <cellStyle name="常规 30 2 2 2 2" xfId="644" xr:uid="{00000000-0005-0000-0000-0000B4020000}"/>
    <cellStyle name="常规 30 3" xfId="2007" xr:uid="{00000000-0005-0000-0000-000007080000}"/>
    <cellStyle name="常规 31" xfId="2016" xr:uid="{00000000-0005-0000-0000-000010080000}"/>
    <cellStyle name="常规 31 2" xfId="17" xr:uid="{00000000-0005-0000-0000-000017000000}"/>
    <cellStyle name="常规 31 2 2 2 2" xfId="1156" xr:uid="{00000000-0005-0000-0000-0000B4040000}"/>
    <cellStyle name="常规 31 3" xfId="113" xr:uid="{00000000-0005-0000-0000-00009B000000}"/>
    <cellStyle name="常规 314" xfId="534" xr:uid="{00000000-0005-0000-0000-000046020000}"/>
    <cellStyle name="常规 32" xfId="2022" xr:uid="{00000000-0005-0000-0000-000016080000}"/>
    <cellStyle name="常规 32 2" xfId="2025" xr:uid="{00000000-0005-0000-0000-000019080000}"/>
    <cellStyle name="常规 32 2 2 2" xfId="1339" xr:uid="{00000000-0005-0000-0000-00006B050000}"/>
    <cellStyle name="常规 32 2 2 2 2" xfId="1341" xr:uid="{00000000-0005-0000-0000-00006D050000}"/>
    <cellStyle name="常规 32 3" xfId="2028" xr:uid="{00000000-0005-0000-0000-00001C080000}"/>
    <cellStyle name="常规 33" xfId="2031" xr:uid="{00000000-0005-0000-0000-00001F080000}"/>
    <cellStyle name="常规 33 2" xfId="2034" xr:uid="{00000000-0005-0000-0000-000022080000}"/>
    <cellStyle name="常规 33 3 2 2" xfId="477" xr:uid="{00000000-0005-0000-0000-00000D020000}"/>
    <cellStyle name="常规 34" xfId="2037" xr:uid="{00000000-0005-0000-0000-000025080000}"/>
    <cellStyle name="常规 34 14" xfId="924" xr:uid="{00000000-0005-0000-0000-0000CC030000}"/>
    <cellStyle name="常规 34 3 2 2" xfId="604" xr:uid="{00000000-0005-0000-0000-00008C020000}"/>
    <cellStyle name="常规 35" xfId="585" xr:uid="{00000000-0005-0000-0000-000079020000}"/>
    <cellStyle name="常规 35 13" xfId="965" xr:uid="{00000000-0005-0000-0000-0000F5030000}"/>
    <cellStyle name="常规 35 2" xfId="589" xr:uid="{00000000-0005-0000-0000-00007D020000}"/>
    <cellStyle name="常规 35 3 2 2" xfId="3261" xr:uid="{00000000-0005-0000-0000-0000ED0C0000}"/>
    <cellStyle name="常规 358" xfId="2063" xr:uid="{00000000-0005-0000-0000-00003F080000}"/>
    <cellStyle name="常规 36" xfId="613" xr:uid="{00000000-0005-0000-0000-000095020000}"/>
    <cellStyle name="常规 36 2" xfId="618" xr:uid="{00000000-0005-0000-0000-00009A020000}"/>
    <cellStyle name="常规 36 3" xfId="623" xr:uid="{00000000-0005-0000-0000-00009F020000}"/>
    <cellStyle name="常规 360" xfId="808" xr:uid="{00000000-0005-0000-0000-000058030000}"/>
    <cellStyle name="常规 361" xfId="813" xr:uid="{00000000-0005-0000-0000-00005D030000}"/>
    <cellStyle name="常规 362" xfId="2059" xr:uid="{00000000-0005-0000-0000-00003B080000}"/>
    <cellStyle name="常规 363" xfId="2064" xr:uid="{00000000-0005-0000-0000-000040080000}"/>
    <cellStyle name="常规 365" xfId="1525" xr:uid="{00000000-0005-0000-0000-000025060000}"/>
    <cellStyle name="常规 37" xfId="629" xr:uid="{00000000-0005-0000-0000-0000A5020000}"/>
    <cellStyle name="常规 37 13" xfId="1300" xr:uid="{00000000-0005-0000-0000-000044050000}"/>
    <cellStyle name="常规 37 2" xfId="638" xr:uid="{00000000-0005-0000-0000-0000AE020000}"/>
    <cellStyle name="常规 37_（坡心镇中心学校）0109学生汇总_3" xfId="1651" xr:uid="{00000000-0005-0000-0000-0000A3060000}"/>
    <cellStyle name="常规 370" xfId="1526" xr:uid="{00000000-0005-0000-0000-000026060000}"/>
    <cellStyle name="常规 376" xfId="3030" xr:uid="{00000000-0005-0000-0000-0000060C0000}"/>
    <cellStyle name="常规 377" xfId="1413" xr:uid="{00000000-0005-0000-0000-0000B5050000}"/>
    <cellStyle name="常规 378" xfId="3035" xr:uid="{00000000-0005-0000-0000-00000B0C0000}"/>
    <cellStyle name="常规 38" xfId="646" xr:uid="{00000000-0005-0000-0000-0000B6020000}"/>
    <cellStyle name="常规 38 2" xfId="650" xr:uid="{00000000-0005-0000-0000-0000BA020000}"/>
    <cellStyle name="常规 38 2 2" xfId="1677" xr:uid="{00000000-0005-0000-0000-0000BD060000}"/>
    <cellStyle name="常规 38 2 2 2 2" xfId="3877" xr:uid="{00000000-0005-0000-0000-0000550F0000}"/>
    <cellStyle name="常规 38 3" xfId="1679" xr:uid="{00000000-0005-0000-0000-0000BF060000}"/>
    <cellStyle name="常规 38 3 2 2" xfId="338" xr:uid="{00000000-0005-0000-0000-000082010000}"/>
    <cellStyle name="常规 38_（坡心镇中心学校）0109学生汇总_3" xfId="2119" xr:uid="{00000000-0005-0000-0000-000077080000}"/>
    <cellStyle name="常规 381" xfId="3031" xr:uid="{00000000-0005-0000-0000-0000070C0000}"/>
    <cellStyle name="常规 382" xfId="1414" xr:uid="{00000000-0005-0000-0000-0000B6050000}"/>
    <cellStyle name="常规 383" xfId="3036" xr:uid="{00000000-0005-0000-0000-00000C0C0000}"/>
    <cellStyle name="常规 388" xfId="2780" xr:uid="{00000000-0005-0000-0000-00000C0B0000}"/>
    <cellStyle name="常规 389" xfId="2787" xr:uid="{00000000-0005-0000-0000-0000130B0000}"/>
    <cellStyle name="常规 39" xfId="4" xr:uid="{00000000-0005-0000-0000-000005000000}"/>
    <cellStyle name="常规 39 2" xfId="1705" xr:uid="{00000000-0005-0000-0000-0000D9060000}"/>
    <cellStyle name="常规 39 2 2" xfId="1709" xr:uid="{00000000-0005-0000-0000-0000DD060000}"/>
    <cellStyle name="常规 39 2 3" xfId="2181" xr:uid="{00000000-0005-0000-0000-0000B5080000}"/>
    <cellStyle name="常规 39 3" xfId="1711" xr:uid="{00000000-0005-0000-0000-0000DF060000}"/>
    <cellStyle name="常规 393" xfId="2781" xr:uid="{00000000-0005-0000-0000-00000D0B0000}"/>
    <cellStyle name="常规 394" xfId="2788" xr:uid="{00000000-0005-0000-0000-0000140B0000}"/>
    <cellStyle name="常规 395" xfId="1813" xr:uid="{00000000-0005-0000-0000-000045070000}"/>
    <cellStyle name="常规 396" xfId="2536" xr:uid="{00000000-0005-0000-0000-0000180A0000}"/>
    <cellStyle name="常规 397" xfId="2543" xr:uid="{00000000-0005-0000-0000-00001F0A0000}"/>
    <cellStyle name="常规 398" xfId="2547" xr:uid="{00000000-0005-0000-0000-0000230A0000}"/>
    <cellStyle name="常规 4 10 2" xfId="2993" xr:uid="{00000000-0005-0000-0000-0000E10B0000}"/>
    <cellStyle name="常规 4 10 3" xfId="2997" xr:uid="{00000000-0005-0000-0000-0000E50B0000}"/>
    <cellStyle name="常规 4 11 2" xfId="3003" xr:uid="{00000000-0005-0000-0000-0000EB0B0000}"/>
    <cellStyle name="常规 4 12" xfId="3855" xr:uid="{00000000-0005-0000-0000-00003F0F0000}"/>
    <cellStyle name="常规 4 13" xfId="3860" xr:uid="{00000000-0005-0000-0000-0000440F0000}"/>
    <cellStyle name="常规 4 14" xfId="3328" xr:uid="{00000000-0005-0000-0000-0000300D0000}"/>
    <cellStyle name="常规 4 15" xfId="1080" xr:uid="{00000000-0005-0000-0000-000068040000}"/>
    <cellStyle name="常规 4 16" xfId="3465" xr:uid="{00000000-0005-0000-0000-0000B90D0000}"/>
    <cellStyle name="常规 4 2 2 2" xfId="3993" xr:uid="{00000000-0005-0000-0000-0000C90F0000}"/>
    <cellStyle name="常规 4 2 2 3" xfId="50" xr:uid="{00000000-0005-0000-0000-000042000000}"/>
    <cellStyle name="常规 4 2 3" xfId="3803" xr:uid="{00000000-0005-0000-0000-00000B0F0000}"/>
    <cellStyle name="常规 4 2 3 2" xfId="3806" xr:uid="{00000000-0005-0000-0000-00000E0F0000}"/>
    <cellStyle name="常规 4 2 3 3" xfId="3809" xr:uid="{00000000-0005-0000-0000-0000110F0000}"/>
    <cellStyle name="常规 4 2 4" xfId="3814" xr:uid="{00000000-0005-0000-0000-0000160F0000}"/>
    <cellStyle name="常规 4 2 4 2" xfId="2789" xr:uid="{00000000-0005-0000-0000-0000150B0000}"/>
    <cellStyle name="常规 4 2 4 3" xfId="1814" xr:uid="{00000000-0005-0000-0000-000046070000}"/>
    <cellStyle name="常规 4 2 5" xfId="3817" xr:uid="{00000000-0005-0000-0000-0000190F0000}"/>
    <cellStyle name="常规 4 2 5 2" xfId="1719" xr:uid="{00000000-0005-0000-0000-0000E7060000}"/>
    <cellStyle name="常规 4 2 5 2 2" xfId="1722" xr:uid="{00000000-0005-0000-0000-0000EA060000}"/>
    <cellStyle name="常规 4 2 5 4" xfId="2553" xr:uid="{00000000-0005-0000-0000-0000290A0000}"/>
    <cellStyle name="常规 4 2 6" xfId="3605" xr:uid="{00000000-0005-0000-0000-0000450E0000}"/>
    <cellStyle name="常规 4 2 6 2" xfId="1879" xr:uid="{00000000-0005-0000-0000-000087070000}"/>
    <cellStyle name="常规 4 2_（坡心镇中心学校）0109学生汇总 2" xfId="1923" xr:uid="{00000000-0005-0000-0000-0000B3070000}"/>
    <cellStyle name="常规 4 20" xfId="1081" xr:uid="{00000000-0005-0000-0000-000069040000}"/>
    <cellStyle name="常规 4 21" xfId="3466" xr:uid="{00000000-0005-0000-0000-0000BA0D0000}"/>
    <cellStyle name="常规 4 3" xfId="2237" xr:uid="{00000000-0005-0000-0000-0000ED080000}"/>
    <cellStyle name="常规 4 3 13" xfId="3634" xr:uid="{00000000-0005-0000-0000-0000620E0000}"/>
    <cellStyle name="常规 4 3 2" xfId="3903" xr:uid="{00000000-0005-0000-0000-00006F0F0000}"/>
    <cellStyle name="常规 4 3 2 2" xfId="3906" xr:uid="{00000000-0005-0000-0000-0000720F0000}"/>
    <cellStyle name="常规 4 3 3" xfId="3919" xr:uid="{00000000-0005-0000-0000-00007F0F0000}"/>
    <cellStyle name="常规 4 3 5 2" xfId="2437" xr:uid="{00000000-0005-0000-0000-0000B5090000}"/>
    <cellStyle name="常规 4 4 2" xfId="3994" xr:uid="{00000000-0005-0000-0000-0000CA0F0000}"/>
    <cellStyle name="常规 4 4 3" xfId="49" xr:uid="{00000000-0005-0000-0000-000041000000}"/>
    <cellStyle name="常规 4 4 4" xfId="1805" xr:uid="{00000000-0005-0000-0000-00003D070000}"/>
    <cellStyle name="常规 4 5" xfId="3804" xr:uid="{00000000-0005-0000-0000-00000C0F0000}"/>
    <cellStyle name="常规 4 5 2" xfId="3807" xr:uid="{00000000-0005-0000-0000-00000F0F0000}"/>
    <cellStyle name="常规 4 5 2 3" xfId="170" xr:uid="{00000000-0005-0000-0000-0000DA000000}"/>
    <cellStyle name="常规 4 5 3" xfId="3810" xr:uid="{00000000-0005-0000-0000-0000120F0000}"/>
    <cellStyle name="常规 4 5 4" xfId="2519" xr:uid="{00000000-0005-0000-0000-0000070A0000}"/>
    <cellStyle name="常规 4 6" xfId="3815" xr:uid="{00000000-0005-0000-0000-0000170F0000}"/>
    <cellStyle name="常规 4 6 2" xfId="2790" xr:uid="{00000000-0005-0000-0000-0000160B0000}"/>
    <cellStyle name="常规 4 6 2 3" xfId="206" xr:uid="{00000000-0005-0000-0000-0000FE000000}"/>
    <cellStyle name="常规 4 6 3" xfId="1815" xr:uid="{00000000-0005-0000-0000-000047070000}"/>
    <cellStyle name="常规 4 6 4" xfId="2537" xr:uid="{00000000-0005-0000-0000-0000190A0000}"/>
    <cellStyle name="常规 4 6 5" xfId="2544" xr:uid="{00000000-0005-0000-0000-0000200A0000}"/>
    <cellStyle name="常规 4 7" xfId="3818" xr:uid="{00000000-0005-0000-0000-00001A0F0000}"/>
    <cellStyle name="常规 4 7 2" xfId="1720" xr:uid="{00000000-0005-0000-0000-0000E8060000}"/>
    <cellStyle name="常规 4 8" xfId="3606" xr:uid="{00000000-0005-0000-0000-0000460E0000}"/>
    <cellStyle name="常规 4 8 2" xfId="1880" xr:uid="{00000000-0005-0000-0000-000088070000}"/>
    <cellStyle name="常规 4 8 2 2" xfId="1882" xr:uid="{00000000-0005-0000-0000-00008A070000}"/>
    <cellStyle name="常规 4 8 3" xfId="1894" xr:uid="{00000000-0005-0000-0000-000096070000}"/>
    <cellStyle name="常规 4 8 4" xfId="1059" xr:uid="{00000000-0005-0000-0000-000053040000}"/>
    <cellStyle name="常规 4 9" xfId="3609" xr:uid="{00000000-0005-0000-0000-0000490E0000}"/>
    <cellStyle name="常规 4_Sheet1" xfId="1934" xr:uid="{00000000-0005-0000-0000-0000BE070000}"/>
    <cellStyle name="常规 40" xfId="586" xr:uid="{00000000-0005-0000-0000-00007A020000}"/>
    <cellStyle name="常规 40 2" xfId="590" xr:uid="{00000000-0005-0000-0000-00007E020000}"/>
    <cellStyle name="常规 40 3" xfId="593" xr:uid="{00000000-0005-0000-0000-000081020000}"/>
    <cellStyle name="常规 40 4" xfId="606" xr:uid="{00000000-0005-0000-0000-00008E020000}"/>
    <cellStyle name="常规 400" xfId="3811" xr:uid="{00000000-0005-0000-0000-0000130F0000}"/>
    <cellStyle name="常规 401" xfId="2520" xr:uid="{00000000-0005-0000-0000-0000080A0000}"/>
    <cellStyle name="常规 402" xfId="2527" xr:uid="{00000000-0005-0000-0000-00000F0A0000}"/>
    <cellStyle name="常规 403" xfId="2531" xr:uid="{00000000-0005-0000-0000-0000130A0000}"/>
    <cellStyle name="常规 404" xfId="2687" xr:uid="{00000000-0005-0000-0000-0000AF0A0000}"/>
    <cellStyle name="常规 405" xfId="809" xr:uid="{00000000-0005-0000-0000-000059030000}"/>
    <cellStyle name="常规 406" xfId="814" xr:uid="{00000000-0005-0000-0000-00005E030000}"/>
    <cellStyle name="常规 407" xfId="2060" xr:uid="{00000000-0005-0000-0000-00003C080000}"/>
    <cellStyle name="常规 408" xfId="2065" xr:uid="{00000000-0005-0000-0000-000041080000}"/>
    <cellStyle name="常规 41" xfId="614" xr:uid="{00000000-0005-0000-0000-000096020000}"/>
    <cellStyle name="常规 41 2" xfId="619" xr:uid="{00000000-0005-0000-0000-00009B020000}"/>
    <cellStyle name="常规 410" xfId="810" xr:uid="{00000000-0005-0000-0000-00005A030000}"/>
    <cellStyle name="常规 411" xfId="815" xr:uid="{00000000-0005-0000-0000-00005F030000}"/>
    <cellStyle name="常规 412" xfId="2061" xr:uid="{00000000-0005-0000-0000-00003D080000}"/>
    <cellStyle name="常规 413" xfId="2066" xr:uid="{00000000-0005-0000-0000-000042080000}"/>
    <cellStyle name="常规 415" xfId="1527" xr:uid="{00000000-0005-0000-0000-000027060000}"/>
    <cellStyle name="常规 42" xfId="630" xr:uid="{00000000-0005-0000-0000-0000A6020000}"/>
    <cellStyle name="常规 42 2" xfId="639" xr:uid="{00000000-0005-0000-0000-0000AF020000}"/>
    <cellStyle name="常规 420" xfId="1528" xr:uid="{00000000-0005-0000-0000-000028060000}"/>
    <cellStyle name="常规 426" xfId="3032" xr:uid="{00000000-0005-0000-0000-0000080C0000}"/>
    <cellStyle name="常规 427" xfId="1415" xr:uid="{00000000-0005-0000-0000-0000B7050000}"/>
    <cellStyle name="常规 428" xfId="3037" xr:uid="{00000000-0005-0000-0000-00000D0C0000}"/>
    <cellStyle name="常规 43" xfId="647" xr:uid="{00000000-0005-0000-0000-0000B7020000}"/>
    <cellStyle name="常规 43 2" xfId="651" xr:uid="{00000000-0005-0000-0000-0000BB020000}"/>
    <cellStyle name="常规 431" xfId="3033" xr:uid="{00000000-0005-0000-0000-0000090C0000}"/>
    <cellStyle name="常规 432" xfId="1416" xr:uid="{00000000-0005-0000-0000-0000B8050000}"/>
    <cellStyle name="常规 433" xfId="3038" xr:uid="{00000000-0005-0000-0000-00000E0C0000}"/>
    <cellStyle name="常规 438" xfId="2782" xr:uid="{00000000-0005-0000-0000-00000E0B0000}"/>
    <cellStyle name="常规 439" xfId="2791" xr:uid="{00000000-0005-0000-0000-0000170B0000}"/>
    <cellStyle name="常规 44" xfId="5" xr:uid="{00000000-0005-0000-0000-000006000000}"/>
    <cellStyle name="常规 44 2" xfId="1706" xr:uid="{00000000-0005-0000-0000-0000DA060000}"/>
    <cellStyle name="常规 44 3" xfId="1712" xr:uid="{00000000-0005-0000-0000-0000E0060000}"/>
    <cellStyle name="常规 443" xfId="2783" xr:uid="{00000000-0005-0000-0000-00000F0B0000}"/>
    <cellStyle name="常规 444" xfId="2792" xr:uid="{00000000-0005-0000-0000-0000180B0000}"/>
    <cellStyle name="常规 445" xfId="1816" xr:uid="{00000000-0005-0000-0000-000048070000}"/>
    <cellStyle name="常规 446" xfId="2538" xr:uid="{00000000-0005-0000-0000-00001A0A0000}"/>
    <cellStyle name="常规 5" xfId="4013" xr:uid="{00000000-0005-0000-0000-0000DD0F0000}"/>
    <cellStyle name="常规 5 12" xfId="2744" xr:uid="{00000000-0005-0000-0000-0000E80A0000}"/>
    <cellStyle name="常规 5 2" xfId="3891" xr:uid="{00000000-0005-0000-0000-0000630F0000}"/>
    <cellStyle name="常规 5 2 2" xfId="3894" xr:uid="{00000000-0005-0000-0000-0000660F0000}"/>
    <cellStyle name="常规 5 3" xfId="3897" xr:uid="{00000000-0005-0000-0000-0000690F0000}"/>
    <cellStyle name="常规 5 3 2" xfId="3900" xr:uid="{00000000-0005-0000-0000-00006C0F0000}"/>
    <cellStyle name="常规 5 3 4" xfId="2563" xr:uid="{00000000-0005-0000-0000-0000330A0000}"/>
    <cellStyle name="常规 5 3 5" xfId="2567" xr:uid="{00000000-0005-0000-0000-0000370A0000}"/>
    <cellStyle name="常规 5 3 6" xfId="2571" xr:uid="{00000000-0005-0000-0000-00003B0A0000}"/>
    <cellStyle name="常规 5 4" xfId="3904" xr:uid="{00000000-0005-0000-0000-0000700F0000}"/>
    <cellStyle name="常规 5 4 2" xfId="3907" xr:uid="{00000000-0005-0000-0000-0000730F0000}"/>
    <cellStyle name="常规 5 4 3" xfId="3909" xr:uid="{00000000-0005-0000-0000-0000750F0000}"/>
    <cellStyle name="常规 5 5" xfId="3920" xr:uid="{00000000-0005-0000-0000-0000800F0000}"/>
    <cellStyle name="常规 5 5 4" xfId="2581" xr:uid="{00000000-0005-0000-0000-0000450A0000}"/>
    <cellStyle name="常规 5 6" xfId="2417" xr:uid="{00000000-0005-0000-0000-0000A1090000}"/>
    <cellStyle name="常规 5 6 2" xfId="2422" xr:uid="{00000000-0005-0000-0000-0000A6090000}"/>
    <cellStyle name="常规 5 7" xfId="2433" xr:uid="{00000000-0005-0000-0000-0000B1090000}"/>
    <cellStyle name="常规 5 7 2" xfId="2438" xr:uid="{00000000-0005-0000-0000-0000B6090000}"/>
    <cellStyle name="常规 5 7 4" xfId="2444" xr:uid="{00000000-0005-0000-0000-0000BC090000}"/>
    <cellStyle name="常规 5 8" xfId="2452" xr:uid="{00000000-0005-0000-0000-0000C4090000}"/>
    <cellStyle name="常规 5 8 2" xfId="2456" xr:uid="{00000000-0005-0000-0000-0000C8090000}"/>
    <cellStyle name="常规 5 9" xfId="2463" xr:uid="{00000000-0005-0000-0000-0000CF090000}"/>
    <cellStyle name="常规 5 9 2" xfId="3922" xr:uid="{00000000-0005-0000-0000-0000820F0000}"/>
    <cellStyle name="常规 6 2" xfId="3986" xr:uid="{00000000-0005-0000-0000-0000C20F0000}"/>
    <cellStyle name="常规 6 2 4 3" xfId="3777" xr:uid="{00000000-0005-0000-0000-0000F10E0000}"/>
    <cellStyle name="常规 6 3" xfId="3990" xr:uid="{00000000-0005-0000-0000-0000C60F0000}"/>
    <cellStyle name="常规 6 3 3" xfId="2683" xr:uid="{00000000-0005-0000-0000-0000AB0A0000}"/>
    <cellStyle name="常规 6 3 4" xfId="2594" xr:uid="{00000000-0005-0000-0000-0000520A0000}"/>
    <cellStyle name="常规 6 3 5" xfId="2598" xr:uid="{00000000-0005-0000-0000-0000560A0000}"/>
    <cellStyle name="常规 6 4" xfId="3995" xr:uid="{00000000-0005-0000-0000-0000CB0F0000}"/>
    <cellStyle name="常规 6 5" xfId="48" xr:uid="{00000000-0005-0000-0000-000040000000}"/>
    <cellStyle name="常规 6 5 4" xfId="2617" xr:uid="{00000000-0005-0000-0000-0000690A0000}"/>
    <cellStyle name="常规 6 6" xfId="1806" xr:uid="{00000000-0005-0000-0000-00003E070000}"/>
    <cellStyle name="常规 6 6 3" xfId="1829" xr:uid="{00000000-0005-0000-0000-000055070000}"/>
    <cellStyle name="常规 6 7" xfId="2496" xr:uid="{00000000-0005-0000-0000-0000F0090000}"/>
    <cellStyle name="常规 6 8" xfId="2503" xr:uid="{00000000-0005-0000-0000-0000F7090000}"/>
    <cellStyle name="常规 6 9" xfId="2508" xr:uid="{00000000-0005-0000-0000-0000FC090000}"/>
    <cellStyle name="常规 7 2 2 2 3" xfId="779" xr:uid="{00000000-0005-0000-0000-00003B030000}"/>
    <cellStyle name="常规 7 2 2 2 4" xfId="786" xr:uid="{00000000-0005-0000-0000-000042030000}"/>
    <cellStyle name="常规 7 4 4" xfId="174" xr:uid="{00000000-0005-0000-0000-0000DE000000}"/>
    <cellStyle name="常规 7 5" xfId="3812" xr:uid="{00000000-0005-0000-0000-0000140F0000}"/>
    <cellStyle name="常规 7 6" xfId="2521" xr:uid="{00000000-0005-0000-0000-0000090A0000}"/>
    <cellStyle name="常规 7 7" xfId="2528" xr:uid="{00000000-0005-0000-0000-0000100A0000}"/>
    <cellStyle name="常规 7 8" xfId="2532" xr:uid="{00000000-0005-0000-0000-0000140A0000}"/>
    <cellStyle name="常规 7 9" xfId="2688" xr:uid="{00000000-0005-0000-0000-0000B00A0000}"/>
    <cellStyle name="常规 8" xfId="4014" xr:uid="{00000000-0005-0000-0000-0000DE0F0000}"/>
    <cellStyle name="常规 8 3" xfId="2784" xr:uid="{00000000-0005-0000-0000-0000100B0000}"/>
    <cellStyle name="常规 8 4" xfId="2793" xr:uid="{00000000-0005-0000-0000-0000190B0000}"/>
    <cellStyle name="常规 8 5" xfId="1817" xr:uid="{00000000-0005-0000-0000-000049070000}"/>
    <cellStyle name="常规 8 6" xfId="2539" xr:uid="{00000000-0005-0000-0000-00001B0A0000}"/>
    <cellStyle name="常规 8 7" xfId="2545" xr:uid="{00000000-0005-0000-0000-0000210A0000}"/>
    <cellStyle name="常规 8 8" xfId="2548" xr:uid="{00000000-0005-0000-0000-0000240A0000}"/>
    <cellStyle name="常规 87" xfId="669" xr:uid="{00000000-0005-0000-0000-0000CD020000}"/>
    <cellStyle name="常规 88 2" xfId="674" xr:uid="{00000000-0005-0000-0000-0000D2020000}"/>
    <cellStyle name="常规 9" xfId="4015" xr:uid="{00000000-0005-0000-0000-0000DF0F0000}"/>
    <cellStyle name="常规 92" xfId="670" xr:uid="{00000000-0005-0000-0000-0000CE020000}"/>
    <cellStyle name="常规 93 2" xfId="675" xr:uid="{00000000-0005-0000-0000-0000D3020000}"/>
    <cellStyle name="常规 93 3" xfId="304" xr:uid="{00000000-0005-0000-0000-000060010000}"/>
    <cellStyle name="好 4" xfId="2284" xr:uid="{00000000-0005-0000-0000-00001C090000}"/>
    <cellStyle name="好_Sheet2" xfId="1703" xr:uid="{00000000-0005-0000-0000-0000D7060000}"/>
    <cellStyle name="汇总 2 4 4" xfId="1771" xr:uid="{00000000-0005-0000-0000-00001B070000}"/>
    <cellStyle name="汇总 2 6 3 2" xfId="2554" xr:uid="{00000000-0005-0000-0000-00002A0A0000}"/>
    <cellStyle name="汇总 2 6 4" xfId="1056" xr:uid="{00000000-0005-0000-0000-000050040000}"/>
    <cellStyle name="汇总 2 7 2 2" xfId="2427" xr:uid="{00000000-0005-0000-0000-0000AB090000}"/>
    <cellStyle name="汇总 2 7 3 2" xfId="2445" xr:uid="{00000000-0005-0000-0000-0000BD090000}"/>
    <cellStyle name="汇总 3 4 4" xfId="1785" xr:uid="{00000000-0005-0000-0000-000029070000}"/>
    <cellStyle name="汇总 5" xfId="742" xr:uid="{00000000-0005-0000-0000-000016030000}"/>
    <cellStyle name="货币 2 3" xfId="2182" xr:uid="{00000000-0005-0000-0000-0000B6080000}"/>
    <cellStyle name="计算 2 2 3 2 2 2" xfId="615" xr:uid="{00000000-0005-0000-0000-000097020000}"/>
    <cellStyle name="计算 2 6 2 2" xfId="3705" xr:uid="{00000000-0005-0000-0000-0000A90E0000}"/>
    <cellStyle name="计算 2 7 3" xfId="3288" xr:uid="{00000000-0005-0000-0000-0000080D0000}"/>
    <cellStyle name="计算 3 3 2 3 2" xfId="3387" xr:uid="{00000000-0005-0000-0000-00006B0D0000}"/>
    <cellStyle name="计算 3 5 2" xfId="3450" xr:uid="{00000000-0005-0000-0000-0000AA0D0000}"/>
    <cellStyle name="计算 3 5 2 2" xfId="2709" xr:uid="{00000000-0005-0000-0000-0000C50A0000}"/>
    <cellStyle name="计算 3 5 3 2" xfId="737" xr:uid="{00000000-0005-0000-0000-000011030000}"/>
    <cellStyle name="计算 4 5 2 2" xfId="1818" xr:uid="{00000000-0005-0000-0000-00004A070000}"/>
    <cellStyle name="计算 4 5 4 2" xfId="1895" xr:uid="{00000000-0005-0000-0000-000097070000}"/>
    <cellStyle name="计算 4 6 2 2" xfId="150" xr:uid="{00000000-0005-0000-0000-0000C6000000}"/>
    <cellStyle name="计算 4 7 2 2" xfId="1830" xr:uid="{00000000-0005-0000-0000-000056070000}"/>
    <cellStyle name="检查单元格 2 2 2 4 2" xfId="312" xr:uid="{00000000-0005-0000-0000-000068010000}"/>
    <cellStyle name="检查单元格 2 3" xfId="526" xr:uid="{00000000-0005-0000-0000-00003E020000}"/>
    <cellStyle name="检查单元格 3 2 3" xfId="492" xr:uid="{00000000-0005-0000-0000-00001C020000}"/>
    <cellStyle name="检查单元格 3 3" xfId="72" xr:uid="{00000000-0005-0000-0000-000064000000}"/>
    <cellStyle name="检查单元格 4 3" xfId="535" xr:uid="{00000000-0005-0000-0000-000047020000}"/>
    <cellStyle name="检查单元格 4 6" xfId="1908" xr:uid="{00000000-0005-0000-0000-0000A4070000}"/>
    <cellStyle name="检查单元格 5 4" xfId="1529" xr:uid="{00000000-0005-0000-0000-000029060000}"/>
    <cellStyle name="解释性文本 2" xfId="1836" xr:uid="{00000000-0005-0000-0000-00005C070000}"/>
    <cellStyle name="解释性文本 2 2" xfId="998" xr:uid="{00000000-0005-0000-0000-000016040000}"/>
    <cellStyle name="解释性文本 2 3" xfId="1839" xr:uid="{00000000-0005-0000-0000-00005F070000}"/>
    <cellStyle name="解释性文本 2 3 2 2 2" xfId="1620" xr:uid="{00000000-0005-0000-0000-000084060000}"/>
    <cellStyle name="解释性文本 3" xfId="1494" xr:uid="{00000000-0005-0000-0000-000006060000}"/>
    <cellStyle name="解释性文本 3 2" xfId="1010" xr:uid="{00000000-0005-0000-0000-000022040000}"/>
    <cellStyle name="解释性文本 3 6" xfId="3763" xr:uid="{00000000-0005-0000-0000-0000E30E0000}"/>
    <cellStyle name="链接单元格 2 3 2 2 2" xfId="2742" xr:uid="{00000000-0005-0000-0000-0000E60A0000}"/>
    <cellStyle name="链接单元格 2 3 2 3" xfId="1261" xr:uid="{00000000-0005-0000-0000-00001D050000}"/>
    <cellStyle name="链接单元格 2 6 2" xfId="2615" xr:uid="{00000000-0005-0000-0000-0000670A0000}"/>
    <cellStyle name="链接单元格 2 6 3" xfId="2621" xr:uid="{00000000-0005-0000-0000-00006D0A0000}"/>
    <cellStyle name="链接单元格 3 4 3" xfId="65" xr:uid="{00000000-0005-0000-0000-00005B000000}"/>
    <cellStyle name="强调文字颜色 1 2 2 2 4 2" xfId="1603" xr:uid="{00000000-0005-0000-0000-000073060000}"/>
    <cellStyle name="强调文字颜色 1 2 2 3 4 2" xfId="1799" xr:uid="{00000000-0005-0000-0000-000037070000}"/>
    <cellStyle name="强调文字颜色 1 2 3 2 2" xfId="3635" xr:uid="{00000000-0005-0000-0000-0000630E0000}"/>
    <cellStyle name="强调文字颜色 1 2 3 2 4" xfId="3702" xr:uid="{00000000-0005-0000-0000-0000A60E0000}"/>
    <cellStyle name="强调文字颜色 1 2 4 2 2" xfId="942" xr:uid="{00000000-0005-0000-0000-0000DE030000}"/>
    <cellStyle name="强调文字颜色 1 2 5 2 2" xfId="2453" xr:uid="{00000000-0005-0000-0000-0000C5090000}"/>
    <cellStyle name="强调文字颜色 1 2 5 2 3" xfId="2464" xr:uid="{00000000-0005-0000-0000-0000D0090000}"/>
    <cellStyle name="强调文字颜色 1 2 5 4 2" xfId="2533" xr:uid="{00000000-0005-0000-0000-0000150A0000}"/>
    <cellStyle name="强调文字颜色 1 3 2 2 2" xfId="759" xr:uid="{00000000-0005-0000-0000-000027030000}"/>
    <cellStyle name="强调文字颜色 1 3 2 2 3" xfId="1573" xr:uid="{00000000-0005-0000-0000-000055060000}"/>
    <cellStyle name="强调文字颜色 1 3 2 3 2" xfId="937" xr:uid="{00000000-0005-0000-0000-0000D9030000}"/>
    <cellStyle name="强调文字颜色 1 3 2 4 2" xfId="3793" xr:uid="{00000000-0005-0000-0000-0000010F0000}"/>
    <cellStyle name="强调文字颜色 1 3 3 2 2" xfId="3319" xr:uid="{00000000-0005-0000-0000-0000270D0000}"/>
    <cellStyle name="强调文字颜色 1 3 3 2 3" xfId="1598" xr:uid="{00000000-0005-0000-0000-00006E060000}"/>
    <cellStyle name="强调文字颜色 1 3 3 3 2" xfId="1182" xr:uid="{00000000-0005-0000-0000-0000CE040000}"/>
    <cellStyle name="强调文字颜色 2 2 2 2" xfId="300" xr:uid="{00000000-0005-0000-0000-00005C010000}"/>
    <cellStyle name="强调文字颜色 2 2 2 2 2" xfId="303" xr:uid="{00000000-0005-0000-0000-00005F010000}"/>
    <cellStyle name="强调文字颜色 2 2 2 2 2 2" xfId="308" xr:uid="{00000000-0005-0000-0000-000064010000}"/>
    <cellStyle name="强调文字颜色 2 2 2 2 2 3" xfId="310" xr:uid="{00000000-0005-0000-0000-000066010000}"/>
    <cellStyle name="强调文字颜色 2 2 2 2 2 3 2" xfId="258" xr:uid="{00000000-0005-0000-0000-000032010000}"/>
    <cellStyle name="强调文字颜色 2 2 2 2 3" xfId="316" xr:uid="{00000000-0005-0000-0000-00006C010000}"/>
    <cellStyle name="强调文字颜色 2 2 2 2 4" xfId="329" xr:uid="{00000000-0005-0000-0000-000079010000}"/>
    <cellStyle name="强调文字颜色 2 2 2 2 4 2" xfId="333" xr:uid="{00000000-0005-0000-0000-00007D010000}"/>
    <cellStyle name="强调文字颜色 2 2 2 3" xfId="345" xr:uid="{00000000-0005-0000-0000-000089010000}"/>
    <cellStyle name="强调文字颜色 2 2 2 3 2" xfId="349" xr:uid="{00000000-0005-0000-0000-00008D010000}"/>
    <cellStyle name="强调文字颜色 2 2 2 3 3" xfId="67" xr:uid="{00000000-0005-0000-0000-00005D000000}"/>
    <cellStyle name="强调文字颜色 2 2 2 3 3 2" xfId="366" xr:uid="{00000000-0005-0000-0000-00009E010000}"/>
    <cellStyle name="强调文字颜色 2 2 2 4" xfId="379" xr:uid="{00000000-0005-0000-0000-0000AB010000}"/>
    <cellStyle name="强调文字颜色 2 2 2 5" xfId="402" xr:uid="{00000000-0005-0000-0000-0000C2010000}"/>
    <cellStyle name="强调文字颜色 2 2 2 5 2" xfId="405" xr:uid="{00000000-0005-0000-0000-0000C5010000}"/>
    <cellStyle name="强调文字颜色 2 2 3 2" xfId="581" xr:uid="{00000000-0005-0000-0000-000075020000}"/>
    <cellStyle name="强调文字颜色 2 2 3 2 2" xfId="587" xr:uid="{00000000-0005-0000-0000-00007B020000}"/>
    <cellStyle name="强调文字颜色 2 2 3 2 2 2" xfId="591" xr:uid="{00000000-0005-0000-0000-00007F020000}"/>
    <cellStyle name="强调文字颜色 2 2 3 2 2 3" xfId="594" xr:uid="{00000000-0005-0000-0000-000082020000}"/>
    <cellStyle name="强调文字颜色 2 2 3 2 2 3 2" xfId="600" xr:uid="{00000000-0005-0000-0000-000088020000}"/>
    <cellStyle name="强调文字颜色 2 2 3 2 3" xfId="616" xr:uid="{00000000-0005-0000-0000-000098020000}"/>
    <cellStyle name="强调文字颜色 2 2 3 2 4" xfId="631" xr:uid="{00000000-0005-0000-0000-0000A7020000}"/>
    <cellStyle name="强调文字颜色 2 2 3 2 4 2" xfId="640" xr:uid="{00000000-0005-0000-0000-0000B0020000}"/>
    <cellStyle name="强调文字颜色 2 2 3 3" xfId="655" xr:uid="{00000000-0005-0000-0000-0000BF020000}"/>
    <cellStyle name="强调文字颜色 2 2 3 3 2" xfId="60" xr:uid="{00000000-0005-0000-0000-000054000000}"/>
    <cellStyle name="强调文字颜色 2 2 3 3 2 2" xfId="101" xr:uid="{00000000-0005-0000-0000-000089000000}"/>
    <cellStyle name="强调文字颜色 2 2 3 3 3" xfId="664" xr:uid="{00000000-0005-0000-0000-0000C8020000}"/>
    <cellStyle name="强调文字颜色 2 2 3 4" xfId="281" xr:uid="{00000000-0005-0000-0000-000049010000}"/>
    <cellStyle name="强调文字颜色 2 2 3 4 2" xfId="683" xr:uid="{00000000-0005-0000-0000-0000DB020000}"/>
    <cellStyle name="强调文字颜色 2 2 3 5" xfId="434" xr:uid="{00000000-0005-0000-0000-0000E2010000}"/>
    <cellStyle name="强调文字颜色 2 2 3 5 2" xfId="438" xr:uid="{00000000-0005-0000-0000-0000E6010000}"/>
    <cellStyle name="强调文字颜色 2 2 4 2" xfId="86" xr:uid="{00000000-0005-0000-0000-000075000000}"/>
    <cellStyle name="强调文字颜色 2 2 4 2 2" xfId="129" xr:uid="{00000000-0005-0000-0000-0000AF000000}"/>
    <cellStyle name="强调文字颜色 2 2 4 2 3" xfId="821" xr:uid="{00000000-0005-0000-0000-000065030000}"/>
    <cellStyle name="强调文字颜色 2 2 4 2 3 2" xfId="823" xr:uid="{00000000-0005-0000-0000-000067030000}"/>
    <cellStyle name="强调文字颜色 2 2 4 3" xfId="846" xr:uid="{00000000-0005-0000-0000-00007E030000}"/>
    <cellStyle name="强调文字颜色 2 2 4 4" xfId="164" xr:uid="{00000000-0005-0000-0000-0000D4000000}"/>
    <cellStyle name="强调文字颜色 2 2 4 4 2" xfId="886" xr:uid="{00000000-0005-0000-0000-0000A6030000}"/>
    <cellStyle name="强调文字颜色 2 2 5 2" xfId="943" xr:uid="{00000000-0005-0000-0000-0000DF030000}"/>
    <cellStyle name="强调文字颜色 2 2 5 3" xfId="987" xr:uid="{00000000-0005-0000-0000-00000B040000}"/>
    <cellStyle name="强调文字颜色 2 2 5 4" xfId="1027" xr:uid="{00000000-0005-0000-0000-000033040000}"/>
    <cellStyle name="强调文字颜色 2 2 5 4 2" xfId="1029" xr:uid="{00000000-0005-0000-0000-000035040000}"/>
    <cellStyle name="强调文字颜色 2 2 6 2" xfId="1185" xr:uid="{00000000-0005-0000-0000-0000D1040000}"/>
    <cellStyle name="强调文字颜色 2 2 6 3" xfId="1208" xr:uid="{00000000-0005-0000-0000-0000E8040000}"/>
    <cellStyle name="强调文字颜色 2 2 6 4" xfId="1242" xr:uid="{00000000-0005-0000-0000-00000A050000}"/>
    <cellStyle name="强调文字颜色 2 2 6 4 2" xfId="1244" xr:uid="{00000000-0005-0000-0000-00000C050000}"/>
    <cellStyle name="强调文字颜色 2 2 7 2" xfId="1357" xr:uid="{00000000-0005-0000-0000-00007D050000}"/>
    <cellStyle name="强调文字颜色 2 2 7 3" xfId="1420" xr:uid="{00000000-0005-0000-0000-0000BC050000}"/>
    <cellStyle name="强调文字颜色 2 3 2 2 2" xfId="752" xr:uid="{00000000-0005-0000-0000-000020030000}"/>
    <cellStyle name="强调文字颜色 2 3 2 2 3" xfId="873" xr:uid="{00000000-0005-0000-0000-000099030000}"/>
    <cellStyle name="强调文字颜色 3 2 5 4 2" xfId="1780" xr:uid="{00000000-0005-0000-0000-000024070000}"/>
    <cellStyle name="强调文字颜色 3 3 3 2" xfId="2248" xr:uid="{00000000-0005-0000-0000-0000F8080000}"/>
    <cellStyle name="强调文字颜色 3 3 3 2 2" xfId="2252" xr:uid="{00000000-0005-0000-0000-0000FC080000}"/>
    <cellStyle name="强调文字颜色 3 4 3 2" xfId="2285" xr:uid="{00000000-0005-0000-0000-00001D090000}"/>
    <cellStyle name="强调文字颜色 4 2 2 3 2" xfId="3423" xr:uid="{00000000-0005-0000-0000-00008F0D0000}"/>
    <cellStyle name="强调文字颜色 4 2 2 3 2 2" xfId="3425" xr:uid="{00000000-0005-0000-0000-0000910D0000}"/>
    <cellStyle name="强调文字颜色 4 2 2 3 2 3" xfId="3427" xr:uid="{00000000-0005-0000-0000-0000930D0000}"/>
    <cellStyle name="强调文字颜色 4 2 2 3 3" xfId="3255" xr:uid="{00000000-0005-0000-0000-0000E70C0000}"/>
    <cellStyle name="强调文字颜色 4 2 2 3 4" xfId="3258" xr:uid="{00000000-0005-0000-0000-0000EA0C0000}"/>
    <cellStyle name="强调文字颜色 4 2 2 3 4 2" xfId="3430" xr:uid="{00000000-0005-0000-0000-0000960D0000}"/>
    <cellStyle name="强调文字颜色 4 2 2 4 2" xfId="1306" xr:uid="{00000000-0005-0000-0000-00004A050000}"/>
    <cellStyle name="强调文字颜色 4 2 2 4 3" xfId="3452" xr:uid="{00000000-0005-0000-0000-0000AC0D0000}"/>
    <cellStyle name="强调文字颜色 4 2 2 4 3 2" xfId="3454" xr:uid="{00000000-0005-0000-0000-0000AE0D0000}"/>
    <cellStyle name="强调文字颜色 4 2 3 3 2" xfId="3483" xr:uid="{00000000-0005-0000-0000-0000CB0D0000}"/>
    <cellStyle name="强调文字颜色 4 2 3 3 2 2" xfId="2409" xr:uid="{00000000-0005-0000-0000-000099090000}"/>
    <cellStyle name="强调文字颜色 4 2 3 3 3" xfId="3274" xr:uid="{00000000-0005-0000-0000-0000FA0C0000}"/>
    <cellStyle name="强调文字颜色 4 2 3 4 2" xfId="3520" xr:uid="{00000000-0005-0000-0000-0000F00D0000}"/>
    <cellStyle name="强调文字颜色 4 2 4 4 2" xfId="3578" xr:uid="{00000000-0005-0000-0000-00002A0E0000}"/>
    <cellStyle name="强调文字颜色 4 2 5 4 2" xfId="3618" xr:uid="{00000000-0005-0000-0000-0000520E0000}"/>
    <cellStyle name="强调文字颜色 5 2 2 2 2 3" xfId="192" xr:uid="{00000000-0005-0000-0000-0000F0000000}"/>
    <cellStyle name="强调文字颜色 5 3 2 4" xfId="3496" xr:uid="{00000000-0005-0000-0000-0000D80D0000}"/>
    <cellStyle name="强调文字颜色 5 3 4" xfId="718" xr:uid="{00000000-0005-0000-0000-0000FE020000}"/>
    <cellStyle name="强调文字颜色 6 3 2 2 3" xfId="2473" xr:uid="{00000000-0005-0000-0000-0000D9090000}"/>
    <cellStyle name="强调文字颜色 6 3 2 3 3" xfId="2482" xr:uid="{00000000-0005-0000-0000-0000E2090000}"/>
    <cellStyle name="适中 2 3 4" xfId="723" xr:uid="{00000000-0005-0000-0000-000003030000}"/>
    <cellStyle name="适中 2 6" xfId="1036" xr:uid="{00000000-0005-0000-0000-00003C040000}"/>
    <cellStyle name="适中 2 6 2" xfId="58" xr:uid="{00000000-0005-0000-0000-000051000000}"/>
    <cellStyle name="适中 2 6 3" xfId="123" xr:uid="{00000000-0005-0000-0000-0000A8000000}"/>
    <cellStyle name="适中 2 6 4" xfId="135" xr:uid="{00000000-0005-0000-0000-0000B7000000}"/>
    <cellStyle name="适中 2 7" xfId="1039" xr:uid="{00000000-0005-0000-0000-00003F040000}"/>
    <cellStyle name="适中 3 2 2 2" xfId="3405" xr:uid="{00000000-0005-0000-0000-00007D0D0000}"/>
    <cellStyle name="适中 3 2 4" xfId="352" xr:uid="{00000000-0005-0000-0000-000090010000}"/>
    <cellStyle name="适中 4 2 3" xfId="3760" xr:uid="{00000000-0005-0000-0000-0000E00E0000}"/>
    <cellStyle name="输出 2 2 2 4" xfId="2097" xr:uid="{00000000-0005-0000-0000-000061080000}"/>
    <cellStyle name="输出 2 2 3 2" xfId="143" xr:uid="{00000000-0005-0000-0000-0000BF000000}"/>
    <cellStyle name="输出 2 3 2" xfId="1747" xr:uid="{00000000-0005-0000-0000-000003070000}"/>
    <cellStyle name="输出 2 3 2 2" xfId="1749" xr:uid="{00000000-0005-0000-0000-000005070000}"/>
    <cellStyle name="输出 2 3 2 4" xfId="2968" xr:uid="{00000000-0005-0000-0000-0000C80B0000}"/>
    <cellStyle name="输出 2 3 4" xfId="1938" xr:uid="{00000000-0005-0000-0000-0000C2070000}"/>
    <cellStyle name="输出 2 4 4" xfId="2217" xr:uid="{00000000-0005-0000-0000-0000D9080000}"/>
    <cellStyle name="输出 2 7 4" xfId="857" xr:uid="{00000000-0005-0000-0000-000089030000}"/>
    <cellStyle name="输出 3 2 3 2" xfId="1265" xr:uid="{00000000-0005-0000-0000-000021050000}"/>
    <cellStyle name="输出 3 7" xfId="1464" xr:uid="{00000000-0005-0000-0000-0000E8050000}"/>
    <cellStyle name="输出 4 2 2" xfId="3751" xr:uid="{00000000-0005-0000-0000-0000D70E0000}"/>
    <cellStyle name="输出 4 2 3" xfId="3758" xr:uid="{00000000-0005-0000-0000-0000DE0E0000}"/>
    <cellStyle name="输出 4 5 4" xfId="3996" xr:uid="{00000000-0005-0000-0000-0000CC0F0000}"/>
    <cellStyle name="输入 2 2" xfId="753" xr:uid="{00000000-0005-0000-0000-000021030000}"/>
    <cellStyle name="输入 2 2 2" xfId="3646" xr:uid="{00000000-0005-0000-0000-00006E0E0000}"/>
    <cellStyle name="输入 2 2 5 2" xfId="3781" xr:uid="{00000000-0005-0000-0000-0000F50E0000}"/>
    <cellStyle name="输入 2 3" xfId="874" xr:uid="{00000000-0005-0000-0000-00009A030000}"/>
    <cellStyle name="输入 2 3 2 4" xfId="566" xr:uid="{00000000-0005-0000-0000-000066020000}"/>
    <cellStyle name="输入 3 2 3" xfId="2377" xr:uid="{00000000-0005-0000-0000-000079090000}"/>
    <cellStyle name="输入 3 2 4" xfId="3476" xr:uid="{00000000-0005-0000-0000-0000C40D0000}"/>
    <cellStyle name="输入 3 4" xfId="1775" xr:uid="{00000000-0005-0000-0000-00001F070000}"/>
    <cellStyle name="输入 5 2" xfId="698" xr:uid="{00000000-0005-0000-0000-0000EA020000}"/>
    <cellStyle name="输入 5 3" xfId="700" xr:uid="{00000000-0005-0000-0000-0000EC020000}"/>
    <cellStyle name="着色 2 2" xfId="442" xr:uid="{00000000-0005-0000-0000-0000EA010000}"/>
    <cellStyle name="着色 2 2 2" xfId="446" xr:uid="{00000000-0005-0000-0000-0000EE010000}"/>
    <cellStyle name="着色 3 2 2" xfId="1387" xr:uid="{00000000-0005-0000-0000-00009B050000}"/>
    <cellStyle name="着色 3 2 2 2" xfId="3883" xr:uid="{00000000-0005-0000-0000-00005B0F0000}"/>
    <cellStyle name="着色 3 2 3" xfId="3886" xr:uid="{00000000-0005-0000-0000-00005E0F0000}"/>
    <cellStyle name="着色 3 3 2" xfId="3980" xr:uid="{00000000-0005-0000-0000-0000BC0F0000}"/>
    <cellStyle name="注释 2 2 7" xfId="1043" xr:uid="{00000000-0005-0000-0000-000043040000}"/>
    <cellStyle name="注释 2 2 8" xfId="1046" xr:uid="{00000000-0005-0000-0000-000046040000}"/>
    <cellStyle name="注释 2 5 3" xfId="2267" xr:uid="{00000000-0005-0000-0000-00000B090000}"/>
    <cellStyle name="注释 2 5 4" xfId="3500" xr:uid="{00000000-0005-0000-0000-0000DC0D0000}"/>
    <cellStyle name="注释 2 6 3" xfId="3509" xr:uid="{00000000-0005-0000-0000-0000E50D0000}"/>
    <cellStyle name="注释 2 6 4" xfId="3513" xr:uid="{00000000-0005-0000-0000-0000E90D0000}"/>
    <cellStyle name="注释 2 7 3" xfId="3522" xr:uid="{00000000-0005-0000-0000-0000F20D0000}"/>
    <cellStyle name="注释 2 7 4" xfId="3524" xr:uid="{00000000-0005-0000-0000-0000F40D0000}"/>
    <cellStyle name="注释 2 8 3" xfId="3527" xr:uid="{00000000-0005-0000-0000-0000F70D0000}"/>
    <cellStyle name="注释 2 9 3" xfId="3531" xr:uid="{00000000-0005-0000-0000-0000FB0D000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05%20&#19987;&#39033;&#36164;&#37329;\2017\&#24314;&#26723;&#31435;&#21345;&#36164;&#37329;&#23433;&#25490;\2016&#24180;&#30465;&#32423;&#36164;&#37329;\&#27733;&#24066;&#25945;&#21457;2017%2021&#21495;%20&#20851;&#20110;&#23433;&#25490;2016&#23398;&#24180;&#24191;&#19996;&#30465;&#24314;&#26723;&#31435;&#21345;&#23478;&#24237;&#32463;&#27982;&#22256;&#38590;&#20013;&#31561;&#32844;&#19994;&#23398;&#26657;&#23398;&#29983;&#29983;&#27963;&#36153;&#30465;&#32423;&#36130;&#25919;&#34917;&#21161;&#36164;&#37329;&#30340;&#36890;&#30693;\2016&#23398;&#24180;&#24191;&#19996;&#30465;&#24314;&#26723;&#31435;&#21345;&#20013;&#31561;&#32844;&#19994;&#23398;&#26657;&#23398;&#29983;&#29983;&#27963;&#36153;&#30465;&#32423;&#36130;&#25919;&#34917;&#21161;&#36164;&#37329;&#23433;&#2549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7733;&#24066;&#25945;&#20989;%202017%20192&#21495;%20&#20851;&#20110;&#28165;&#31639;&#19979;&#36798;&#27733;&#22836;&#24066;2016-2017&#23398;&#24180;&#24314;&#26723;&#31435;&#21345;&#31561;&#23478;&#24237;&#32463;&#27982;&#22256;&#38590;&#23398;&#29983;&#29983;&#27963;&#36153;&#21644;&#20813;&#23398;&#36153;&#24066;&#32423;&#34917;&#21161;&#36164;&#37329;&#30340;&#30340;&#20989;/&#38468;&#20214;&#65306;&#27733;&#22836;&#24066;2016-2017&#23398;&#24180;&#24314;&#26723;&#31435;&#21345;&#23398;&#29983;&#29983;&#27963;&#36153;&#21644;&#20813;&#26434;&#36153;&#24066;&#32423;&#34917;&#21161;&#28165;&#31639;&#36164;&#37329;&#23433;&#2549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普通高中免杂费+生活费补助"/>
    </sheetNames>
    <sheetDataSet>
      <sheetData sheetId="0">
        <row r="8">
          <cell r="A8" t="str">
            <v xml:space="preserve"> 汕头市鮀滨职业技术学校</v>
          </cell>
          <cell r="B8">
            <v>21</v>
          </cell>
        </row>
        <row r="9">
          <cell r="A9" t="str">
            <v>汕头工艺美术学校</v>
          </cell>
          <cell r="B9">
            <v>7</v>
          </cell>
        </row>
        <row r="10">
          <cell r="A10" t="str">
            <v>汕头市卫生学校</v>
          </cell>
          <cell r="B10">
            <v>20</v>
          </cell>
        </row>
        <row r="11">
          <cell r="A11" t="str">
            <v>汕头市外语外贸职业技术学校</v>
          </cell>
          <cell r="B11">
            <v>5</v>
          </cell>
        </row>
        <row r="12">
          <cell r="A12" t="str">
            <v>汕头市经贸职业技术学校</v>
          </cell>
          <cell r="B12">
            <v>12</v>
          </cell>
        </row>
        <row r="13">
          <cell r="A13" t="str">
            <v>汕头市体育运动学校</v>
          </cell>
          <cell r="B13">
            <v>2</v>
          </cell>
        </row>
        <row r="14">
          <cell r="A14" t="str">
            <v>汕头文化艺术学校</v>
          </cell>
          <cell r="B14">
            <v>1</v>
          </cell>
        </row>
        <row r="15">
          <cell r="A15" t="str">
            <v>汕头市纺织服装职业技术学校</v>
          </cell>
          <cell r="B15">
            <v>6</v>
          </cell>
        </row>
        <row r="16">
          <cell r="A16" t="str">
            <v>汕头市建设职业技术学校</v>
          </cell>
          <cell r="B16">
            <v>1</v>
          </cell>
        </row>
        <row r="17">
          <cell r="A17" t="str">
            <v>汕头职业技术学院中专部</v>
          </cell>
          <cell r="B17">
            <v>5</v>
          </cell>
        </row>
        <row r="18">
          <cell r="A18" t="str">
            <v>广东汕头市幼儿师范学校</v>
          </cell>
          <cell r="B18">
            <v>6</v>
          </cell>
        </row>
        <row r="19">
          <cell r="A19" t="str">
            <v>汕头三江科技职业技术学校</v>
          </cell>
          <cell r="B19">
            <v>29</v>
          </cell>
        </row>
        <row r="20">
          <cell r="A20" t="str">
            <v>汕头光明理工职业技术学校</v>
          </cell>
          <cell r="B20">
            <v>18</v>
          </cell>
        </row>
        <row r="21">
          <cell r="A21" t="str">
            <v>汕头市中博职业技术学校</v>
          </cell>
          <cell r="B21">
            <v>22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汇总表"/>
      <sheetName val="义教生活费补助"/>
      <sheetName val="普通高中免杂费+生活费补助"/>
      <sheetName val="中职生活费补助"/>
      <sheetName val="外省就读高职院校"/>
      <sheetName val="本地高职"/>
      <sheetName val="Sheet1"/>
    </sheetNames>
    <sheetDataSet>
      <sheetData sheetId="0"/>
      <sheetData sheetId="1"/>
      <sheetData sheetId="2"/>
      <sheetData sheetId="3">
        <row r="19">
          <cell r="A19" t="str">
            <v>其中：  汕头市鮀滨职业技术学校</v>
          </cell>
          <cell r="B19">
            <v>22</v>
          </cell>
        </row>
        <row r="20">
          <cell r="A20" t="str">
            <v>汕头工艺美术学校</v>
          </cell>
          <cell r="B20">
            <v>4</v>
          </cell>
        </row>
        <row r="21">
          <cell r="A21" t="str">
            <v>汕头市卫生学校</v>
          </cell>
          <cell r="B21">
            <v>10</v>
          </cell>
        </row>
        <row r="22">
          <cell r="A22" t="str">
            <v>汕头市外语外贸职业技术学校</v>
          </cell>
          <cell r="B22">
            <v>3</v>
          </cell>
        </row>
        <row r="23">
          <cell r="A23" t="str">
            <v>汕头市经贸职业技术学校</v>
          </cell>
          <cell r="B23">
            <v>2</v>
          </cell>
        </row>
        <row r="24">
          <cell r="A24" t="str">
            <v>汕头市体育运动学校</v>
          </cell>
          <cell r="B24">
            <v>1</v>
          </cell>
        </row>
        <row r="25">
          <cell r="A25" t="str">
            <v>汕头文化艺术学校</v>
          </cell>
          <cell r="B25">
            <v>0</v>
          </cell>
        </row>
        <row r="26">
          <cell r="A26" t="str">
            <v>汕头市纺织服装职业技术学校</v>
          </cell>
          <cell r="B26">
            <v>7</v>
          </cell>
        </row>
        <row r="27">
          <cell r="A27" t="str">
            <v>汕头市建设职业技术学校</v>
          </cell>
          <cell r="B27">
            <v>2</v>
          </cell>
        </row>
        <row r="28">
          <cell r="A28" t="str">
            <v>汕头职业技术学院中专部</v>
          </cell>
          <cell r="B28">
            <v>0</v>
          </cell>
        </row>
        <row r="29">
          <cell r="A29" t="str">
            <v>广东汕头市幼儿师范学校</v>
          </cell>
          <cell r="B29">
            <v>2</v>
          </cell>
        </row>
        <row r="30">
          <cell r="A30" t="str">
            <v>汕头三江科技职业技术学校</v>
          </cell>
          <cell r="B30">
            <v>8</v>
          </cell>
        </row>
        <row r="31">
          <cell r="A31" t="str">
            <v>汕头光明理工职业技术学校</v>
          </cell>
          <cell r="B31">
            <v>11</v>
          </cell>
        </row>
        <row r="32">
          <cell r="A32" t="str">
            <v>汕头市中博职业技术学校</v>
          </cell>
          <cell r="B32">
            <v>8</v>
          </cell>
        </row>
      </sheetData>
      <sheetData sheetId="4"/>
      <sheetData sheetId="5"/>
      <sheetData sheetId="6"/>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workbookViewId="0">
      <selection activeCell="K11" sqref="K11"/>
    </sheetView>
  </sheetViews>
  <sheetFormatPr defaultColWidth="9" defaultRowHeight="13.5" x14ac:dyDescent="0.15"/>
  <sheetData>
    <row r="1" ht="36.75" customHeight="1" x14ac:dyDescent="0.15"/>
    <row r="2" ht="24.95" customHeight="1" x14ac:dyDescent="0.15"/>
    <row r="3" ht="24.95" customHeight="1" x14ac:dyDescent="0.15"/>
    <row r="4" ht="24.95" customHeight="1" x14ac:dyDescent="0.15"/>
    <row r="5" ht="24.95" customHeight="1" x14ac:dyDescent="0.15"/>
    <row r="6" ht="24.95" customHeight="1" x14ac:dyDescent="0.15"/>
    <row r="7" ht="24.95" customHeight="1" x14ac:dyDescent="0.15"/>
    <row r="8" ht="24.95" customHeight="1" x14ac:dyDescent="0.15"/>
    <row r="11" ht="24.95" customHeight="1" x14ac:dyDescent="0.15"/>
    <row r="12" ht="24.95" customHeight="1" x14ac:dyDescent="0.15"/>
    <row r="13" ht="24.95" customHeight="1" x14ac:dyDescent="0.15"/>
    <row r="14" ht="24.95" customHeight="1" x14ac:dyDescent="0.15"/>
  </sheetData>
  <phoneticPr fontId="55" type="noConversion"/>
  <pageMargins left="0.75" right="0.75" top="1" bottom="1" header="0.51180555555555596" footer="0.51180555555555596"/>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23"/>
  <sheetViews>
    <sheetView zoomScale="58" zoomScaleNormal="58" workbookViewId="0">
      <pane xSplit="2" ySplit="7" topLeftCell="C8" activePane="bottomRight" state="frozen"/>
      <selection activeCell="G34" sqref="G34"/>
      <selection pane="topRight" activeCell="G34" sqref="G34"/>
      <selection pane="bottomLeft" activeCell="G34" sqref="G34"/>
      <selection pane="bottomRight" activeCell="G34" sqref="G34"/>
    </sheetView>
  </sheetViews>
  <sheetFormatPr defaultColWidth="7.375" defaultRowHeight="13.5" x14ac:dyDescent="0.15"/>
  <cols>
    <col min="1" max="1" width="4.125" style="2" customWidth="1"/>
    <col min="2" max="2" width="23.25" style="28" customWidth="1"/>
    <col min="3" max="19" width="5.625" style="2" customWidth="1"/>
    <col min="20" max="20" width="5.625" style="37" customWidth="1"/>
    <col min="21" max="22" width="5.625" style="2" customWidth="1"/>
    <col min="23" max="23" width="5.625" style="37" customWidth="1"/>
    <col min="24" max="26" width="5.625" style="2" customWidth="1"/>
    <col min="27" max="27" width="15.875" style="2" customWidth="1"/>
    <col min="28" max="29" width="5.625" style="2" customWidth="1"/>
    <col min="30" max="30" width="17.25" style="2" customWidth="1"/>
    <col min="31" max="31" width="12.625" style="2" customWidth="1"/>
    <col min="32" max="33" width="8.625" style="2" customWidth="1"/>
    <col min="34" max="34" width="15.25" style="2" customWidth="1"/>
    <col min="35" max="37" width="8.625" style="2" customWidth="1"/>
    <col min="38" max="38" width="10.625" style="2" customWidth="1"/>
    <col min="39" max="40" width="8.625" style="2" customWidth="1"/>
    <col min="41" max="16384" width="7.375" style="2"/>
  </cols>
  <sheetData>
    <row r="1" spans="1:40" ht="21" customHeight="1" x14ac:dyDescent="0.15">
      <c r="A1" s="208" t="s">
        <v>303</v>
      </c>
      <c r="B1" s="209"/>
      <c r="AG1" s="165"/>
    </row>
    <row r="2" spans="1:40" ht="30" customHeight="1" x14ac:dyDescent="0.15">
      <c r="A2" s="235" t="s">
        <v>365</v>
      </c>
      <c r="B2" s="235"/>
      <c r="C2" s="235"/>
      <c r="D2" s="235"/>
      <c r="E2" s="235"/>
      <c r="F2" s="235"/>
      <c r="G2" s="235"/>
      <c r="H2" s="235"/>
      <c r="I2" s="235"/>
      <c r="J2" s="235"/>
      <c r="K2" s="235"/>
      <c r="L2" s="235"/>
      <c r="M2" s="235"/>
      <c r="N2" s="235"/>
      <c r="O2" s="235"/>
      <c r="P2" s="235"/>
      <c r="Q2" s="235"/>
      <c r="R2" s="235"/>
      <c r="S2" s="235"/>
      <c r="T2" s="236"/>
      <c r="U2" s="235"/>
      <c r="V2" s="235"/>
      <c r="W2" s="236"/>
      <c r="X2" s="235"/>
      <c r="Y2" s="235"/>
      <c r="Z2" s="235"/>
      <c r="AA2" s="235"/>
      <c r="AB2" s="235"/>
      <c r="AC2" s="235"/>
      <c r="AD2" s="235"/>
      <c r="AE2" s="235"/>
      <c r="AF2" s="235"/>
      <c r="AG2" s="235"/>
      <c r="AH2" s="235"/>
      <c r="AI2" s="235"/>
      <c r="AJ2" s="235"/>
      <c r="AK2" s="235"/>
      <c r="AL2" s="235"/>
      <c r="AM2" s="235"/>
      <c r="AN2" s="235"/>
    </row>
    <row r="3" spans="1:40" ht="18.95" customHeight="1" x14ac:dyDescent="0.15">
      <c r="AM3" s="217" t="s">
        <v>2</v>
      </c>
      <c r="AN3" s="217"/>
    </row>
    <row r="4" spans="1:40" s="35" customFormat="1" ht="35.25" customHeight="1" x14ac:dyDescent="0.15">
      <c r="A4" s="215" t="s">
        <v>251</v>
      </c>
      <c r="B4" s="233" t="s">
        <v>235</v>
      </c>
      <c r="C4" s="237" t="s">
        <v>249</v>
      </c>
      <c r="D4" s="238"/>
      <c r="E4" s="238"/>
      <c r="F4" s="238"/>
      <c r="G4" s="238"/>
      <c r="H4" s="238"/>
      <c r="I4" s="238"/>
      <c r="J4" s="238"/>
      <c r="K4" s="238"/>
      <c r="L4" s="237" t="s">
        <v>250</v>
      </c>
      <c r="M4" s="238"/>
      <c r="N4" s="238"/>
      <c r="O4" s="238"/>
      <c r="P4" s="238"/>
      <c r="Q4" s="238"/>
      <c r="R4" s="238"/>
      <c r="S4" s="238"/>
      <c r="T4" s="239"/>
      <c r="U4" s="238"/>
      <c r="V4" s="238"/>
      <c r="W4" s="239"/>
      <c r="X4" s="238"/>
      <c r="Y4" s="218" t="s">
        <v>312</v>
      </c>
      <c r="Z4" s="218"/>
      <c r="AA4" s="218"/>
      <c r="AB4" s="225" t="s">
        <v>244</v>
      </c>
      <c r="AC4" s="226"/>
      <c r="AD4" s="226"/>
      <c r="AE4" s="226"/>
      <c r="AF4" s="227"/>
      <c r="AG4" s="240" t="s">
        <v>346</v>
      </c>
      <c r="AH4" s="241"/>
      <c r="AI4" s="241"/>
      <c r="AJ4" s="241"/>
      <c r="AK4" s="214" t="s">
        <v>371</v>
      </c>
      <c r="AL4" s="214" t="s">
        <v>334</v>
      </c>
      <c r="AM4" s="218" t="s">
        <v>230</v>
      </c>
      <c r="AN4" s="218"/>
    </row>
    <row r="5" spans="1:40" s="35" customFormat="1" ht="37.5" customHeight="1" x14ac:dyDescent="0.15">
      <c r="A5" s="247"/>
      <c r="B5" s="231"/>
      <c r="C5" s="242" t="s">
        <v>314</v>
      </c>
      <c r="D5" s="226"/>
      <c r="E5" s="227"/>
      <c r="F5" s="242" t="s">
        <v>313</v>
      </c>
      <c r="G5" s="226"/>
      <c r="H5" s="227"/>
      <c r="I5" s="242" t="s">
        <v>339</v>
      </c>
      <c r="J5" s="226"/>
      <c r="K5" s="227"/>
      <c r="L5" s="254" t="s">
        <v>245</v>
      </c>
      <c r="M5" s="244"/>
      <c r="N5" s="244"/>
      <c r="O5" s="244"/>
      <c r="P5" s="244"/>
      <c r="Q5" s="243" t="s">
        <v>315</v>
      </c>
      <c r="R5" s="244"/>
      <c r="S5" s="244"/>
      <c r="T5" s="249"/>
      <c r="U5" s="243" t="s">
        <v>275</v>
      </c>
      <c r="V5" s="244"/>
      <c r="W5" s="245"/>
      <c r="X5" s="246"/>
      <c r="Y5" s="215" t="s">
        <v>273</v>
      </c>
      <c r="Z5" s="215" t="s">
        <v>274</v>
      </c>
      <c r="AA5" s="233" t="s">
        <v>228</v>
      </c>
      <c r="AB5" s="215" t="s">
        <v>338</v>
      </c>
      <c r="AC5" s="233" t="s">
        <v>246</v>
      </c>
      <c r="AD5" s="215" t="s">
        <v>377</v>
      </c>
      <c r="AE5" s="253" t="s">
        <v>357</v>
      </c>
      <c r="AF5" s="215" t="s">
        <v>271</v>
      </c>
      <c r="AG5" s="227" t="s">
        <v>247</v>
      </c>
      <c r="AH5" s="242" t="s">
        <v>345</v>
      </c>
      <c r="AI5" s="252" t="s">
        <v>370</v>
      </c>
      <c r="AJ5" s="250" t="s">
        <v>229</v>
      </c>
      <c r="AK5" s="218"/>
      <c r="AL5" s="218"/>
      <c r="AM5" s="214" t="s">
        <v>422</v>
      </c>
      <c r="AN5" s="218" t="s">
        <v>231</v>
      </c>
    </row>
    <row r="6" spans="1:40" s="35" customFormat="1" ht="55.5" customHeight="1" x14ac:dyDescent="0.15">
      <c r="A6" s="247"/>
      <c r="B6" s="231"/>
      <c r="C6" s="80" t="s">
        <v>222</v>
      </c>
      <c r="D6" s="80" t="s">
        <v>223</v>
      </c>
      <c r="E6" s="68" t="s">
        <v>224</v>
      </c>
      <c r="F6" s="80" t="s">
        <v>222</v>
      </c>
      <c r="G6" s="80" t="s">
        <v>223</v>
      </c>
      <c r="H6" s="68" t="s">
        <v>224</v>
      </c>
      <c r="I6" s="80" t="s">
        <v>222</v>
      </c>
      <c r="J6" s="80" t="s">
        <v>223</v>
      </c>
      <c r="K6" s="68" t="s">
        <v>224</v>
      </c>
      <c r="L6" s="98" t="s">
        <v>316</v>
      </c>
      <c r="M6" s="80" t="s">
        <v>223</v>
      </c>
      <c r="N6" s="80" t="s">
        <v>222</v>
      </c>
      <c r="O6" s="68" t="s">
        <v>224</v>
      </c>
      <c r="P6" s="80" t="s">
        <v>248</v>
      </c>
      <c r="Q6" s="98" t="s">
        <v>340</v>
      </c>
      <c r="R6" s="80" t="s">
        <v>223</v>
      </c>
      <c r="S6" s="80" t="s">
        <v>222</v>
      </c>
      <c r="T6" s="81" t="s">
        <v>224</v>
      </c>
      <c r="U6" s="80" t="s">
        <v>226</v>
      </c>
      <c r="V6" s="80" t="s">
        <v>223</v>
      </c>
      <c r="W6" s="81" t="s">
        <v>222</v>
      </c>
      <c r="X6" s="68" t="s">
        <v>224</v>
      </c>
      <c r="Y6" s="232"/>
      <c r="Z6" s="232"/>
      <c r="AA6" s="232"/>
      <c r="AB6" s="232"/>
      <c r="AC6" s="232"/>
      <c r="AD6" s="232"/>
      <c r="AE6" s="232"/>
      <c r="AF6" s="232"/>
      <c r="AG6" s="227"/>
      <c r="AH6" s="225"/>
      <c r="AI6" s="251"/>
      <c r="AJ6" s="251"/>
      <c r="AK6" s="218"/>
      <c r="AL6" s="218"/>
      <c r="AM6" s="218"/>
      <c r="AN6" s="218"/>
    </row>
    <row r="7" spans="1:40" s="35" customFormat="1" ht="54" customHeight="1" x14ac:dyDescent="0.15">
      <c r="A7" s="248"/>
      <c r="B7" s="232"/>
      <c r="C7" s="89" t="s">
        <v>31</v>
      </c>
      <c r="D7" s="89" t="s">
        <v>176</v>
      </c>
      <c r="E7" s="89" t="s">
        <v>128</v>
      </c>
      <c r="F7" s="89" t="s">
        <v>172</v>
      </c>
      <c r="G7" s="89" t="s">
        <v>35</v>
      </c>
      <c r="H7" s="89" t="s">
        <v>177</v>
      </c>
      <c r="I7" s="89" t="s">
        <v>131</v>
      </c>
      <c r="J7" s="89" t="s">
        <v>38</v>
      </c>
      <c r="K7" s="89" t="s">
        <v>195</v>
      </c>
      <c r="L7" s="89" t="s">
        <v>40</v>
      </c>
      <c r="M7" s="89" t="s">
        <v>41</v>
      </c>
      <c r="N7" s="89" t="s">
        <v>180</v>
      </c>
      <c r="O7" s="89" t="s">
        <v>43</v>
      </c>
      <c r="P7" s="89" t="s">
        <v>44</v>
      </c>
      <c r="Q7" s="89" t="s">
        <v>196</v>
      </c>
      <c r="R7" s="89" t="s">
        <v>182</v>
      </c>
      <c r="S7" s="176" t="s">
        <v>192</v>
      </c>
      <c r="T7" s="89" t="s">
        <v>184</v>
      </c>
      <c r="U7" s="89" t="s">
        <v>185</v>
      </c>
      <c r="V7" s="90" t="s">
        <v>188</v>
      </c>
      <c r="W7" s="91" t="s">
        <v>186</v>
      </c>
      <c r="X7" s="91" t="s">
        <v>187</v>
      </c>
      <c r="Y7" s="92" t="s">
        <v>197</v>
      </c>
      <c r="Z7" s="92" t="s">
        <v>198</v>
      </c>
      <c r="AA7" s="160" t="s">
        <v>366</v>
      </c>
      <c r="AB7" s="92" t="s">
        <v>199</v>
      </c>
      <c r="AC7" s="92" t="s">
        <v>200</v>
      </c>
      <c r="AD7" s="160" t="s">
        <v>367</v>
      </c>
      <c r="AE7" s="93" t="s">
        <v>201</v>
      </c>
      <c r="AF7" s="93" t="s">
        <v>202</v>
      </c>
      <c r="AG7" s="92" t="s">
        <v>368</v>
      </c>
      <c r="AH7" s="160" t="s">
        <v>369</v>
      </c>
      <c r="AI7" s="92" t="s">
        <v>203</v>
      </c>
      <c r="AJ7" s="92" t="s">
        <v>204</v>
      </c>
      <c r="AK7" s="94" t="s">
        <v>205</v>
      </c>
      <c r="AL7" s="92" t="s">
        <v>206</v>
      </c>
      <c r="AM7" s="92" t="s">
        <v>207</v>
      </c>
      <c r="AN7" s="92" t="s">
        <v>208</v>
      </c>
    </row>
    <row r="8" spans="1:40" s="36" customFormat="1" ht="41.1" customHeight="1" x14ac:dyDescent="0.15">
      <c r="A8" s="38"/>
      <c r="B8" s="66" t="s">
        <v>8</v>
      </c>
      <c r="C8" s="145">
        <f>SUM(C9:C23)-C9</f>
        <v>39</v>
      </c>
      <c r="D8" s="145">
        <f>SUM(D9:D23)-D9</f>
        <v>160</v>
      </c>
      <c r="E8" s="145"/>
      <c r="F8" s="145">
        <f t="shared" ref="F8:AA8" si="0">SUM(F9:F23)-F9</f>
        <v>7</v>
      </c>
      <c r="G8" s="145">
        <f t="shared" si="0"/>
        <v>13</v>
      </c>
      <c r="H8" s="145"/>
      <c r="I8" s="145"/>
      <c r="J8" s="145"/>
      <c r="K8" s="145"/>
      <c r="L8" s="145">
        <f t="shared" si="0"/>
        <v>115</v>
      </c>
      <c r="M8" s="145">
        <f t="shared" si="0"/>
        <v>1683</v>
      </c>
      <c r="N8" s="145">
        <f t="shared" si="0"/>
        <v>131</v>
      </c>
      <c r="O8" s="145">
        <f t="shared" si="0"/>
        <v>5</v>
      </c>
      <c r="P8" s="145"/>
      <c r="Q8" s="145">
        <f t="shared" si="0"/>
        <v>39</v>
      </c>
      <c r="R8" s="145">
        <f t="shared" si="0"/>
        <v>452</v>
      </c>
      <c r="S8" s="145">
        <f t="shared" si="0"/>
        <v>57</v>
      </c>
      <c r="T8" s="145"/>
      <c r="U8" s="145"/>
      <c r="V8" s="145">
        <f t="shared" si="0"/>
        <v>2</v>
      </c>
      <c r="W8" s="145"/>
      <c r="X8" s="145"/>
      <c r="Y8" s="145">
        <f t="shared" si="0"/>
        <v>199</v>
      </c>
      <c r="Z8" s="145">
        <f t="shared" si="0"/>
        <v>20</v>
      </c>
      <c r="AA8" s="155">
        <f t="shared" si="0"/>
        <v>10.3</v>
      </c>
      <c r="AB8" s="145">
        <v>1784</v>
      </c>
      <c r="AC8" s="145">
        <v>509</v>
      </c>
      <c r="AD8" s="155">
        <f t="shared" ref="AD8:AF8" si="1">SUM(AD9:AD23)-AD9</f>
        <v>119</v>
      </c>
      <c r="AE8" s="155">
        <f t="shared" si="1"/>
        <v>113.89999999999999</v>
      </c>
      <c r="AF8" s="161">
        <f t="shared" si="1"/>
        <v>5.1000000000000068</v>
      </c>
      <c r="AG8" s="153">
        <v>41</v>
      </c>
      <c r="AH8" s="161">
        <f t="shared" ref="AH8:AN8" si="2">SUM(AH9:AH23)-AH9</f>
        <v>-8.5000000000000071</v>
      </c>
      <c r="AI8" s="161">
        <f t="shared" si="2"/>
        <v>-6.7000000000000011</v>
      </c>
      <c r="AJ8" s="161">
        <f t="shared" si="2"/>
        <v>-1.8000000000000012</v>
      </c>
      <c r="AK8" s="161">
        <f t="shared" si="2"/>
        <v>-5.1499999999999995</v>
      </c>
      <c r="AL8" s="161">
        <f t="shared" si="2"/>
        <v>8.4500000000000064</v>
      </c>
      <c r="AM8" s="161">
        <f t="shared" si="2"/>
        <v>-6.7999999999999989</v>
      </c>
      <c r="AN8" s="161">
        <f t="shared" si="2"/>
        <v>15.050000000000006</v>
      </c>
    </row>
    <row r="9" spans="1:40" s="36" customFormat="1" ht="41.1" customHeight="1" x14ac:dyDescent="0.15">
      <c r="A9" s="68">
        <v>1</v>
      </c>
      <c r="B9" s="71" t="s">
        <v>9</v>
      </c>
      <c r="C9" s="145">
        <f>SUM(C10:C16)</f>
        <v>7</v>
      </c>
      <c r="D9" s="145"/>
      <c r="E9" s="145"/>
      <c r="F9" s="145"/>
      <c r="G9" s="145"/>
      <c r="H9" s="145"/>
      <c r="I9" s="145"/>
      <c r="J9" s="145"/>
      <c r="K9" s="145"/>
      <c r="L9" s="145">
        <f t="shared" ref="L9:AA9" si="3">SUM(L10:L16)</f>
        <v>1</v>
      </c>
      <c r="M9" s="145"/>
      <c r="N9" s="145">
        <f t="shared" si="3"/>
        <v>32</v>
      </c>
      <c r="O9" s="145"/>
      <c r="P9" s="145"/>
      <c r="Q9" s="145"/>
      <c r="R9" s="145"/>
      <c r="S9" s="145">
        <f t="shared" si="3"/>
        <v>18</v>
      </c>
      <c r="T9" s="145"/>
      <c r="U9" s="145"/>
      <c r="V9" s="145"/>
      <c r="W9" s="145"/>
      <c r="X9" s="145"/>
      <c r="Y9" s="145">
        <f t="shared" si="3"/>
        <v>7</v>
      </c>
      <c r="Z9" s="145"/>
      <c r="AA9" s="155">
        <f t="shared" si="3"/>
        <v>0.70000000000000007</v>
      </c>
      <c r="AB9" s="145">
        <v>32</v>
      </c>
      <c r="AC9" s="145">
        <v>18</v>
      </c>
      <c r="AD9" s="155">
        <f t="shared" ref="AD9:AF9" si="4">SUM(AD10:AD16)</f>
        <v>5</v>
      </c>
      <c r="AE9" s="155">
        <f t="shared" si="4"/>
        <v>5.2</v>
      </c>
      <c r="AF9" s="161">
        <f t="shared" si="4"/>
        <v>-0.19999999999999965</v>
      </c>
      <c r="AG9" s="153">
        <v>49</v>
      </c>
      <c r="AH9" s="161">
        <f t="shared" ref="AH9:AN9" si="5">SUM(AH10:AH16)</f>
        <v>-9.8000000000000007</v>
      </c>
      <c r="AI9" s="161">
        <f t="shared" si="5"/>
        <v>-10.4</v>
      </c>
      <c r="AJ9" s="161">
        <f t="shared" si="5"/>
        <v>0.59999999999999931</v>
      </c>
      <c r="AK9" s="161">
        <f t="shared" si="5"/>
        <v>-0.9</v>
      </c>
      <c r="AL9" s="161">
        <f t="shared" si="5"/>
        <v>0.19999999999999979</v>
      </c>
      <c r="AM9" s="161">
        <f t="shared" si="5"/>
        <v>-1.1000000000000001</v>
      </c>
      <c r="AN9" s="161">
        <f t="shared" si="5"/>
        <v>1.0999999999999999</v>
      </c>
    </row>
    <row r="10" spans="1:40" s="36" customFormat="1" ht="41.1" customHeight="1" x14ac:dyDescent="0.15">
      <c r="A10" s="68"/>
      <c r="B10" s="77" t="s">
        <v>254</v>
      </c>
      <c r="C10" s="145"/>
      <c r="D10" s="145"/>
      <c r="E10" s="145"/>
      <c r="F10" s="158"/>
      <c r="G10" s="145"/>
      <c r="H10" s="145"/>
      <c r="I10" s="145"/>
      <c r="J10" s="145"/>
      <c r="K10" s="145"/>
      <c r="L10" s="145"/>
      <c r="M10" s="145"/>
      <c r="N10" s="158">
        <v>12</v>
      </c>
      <c r="O10" s="145"/>
      <c r="P10" s="145"/>
      <c r="Q10" s="145"/>
      <c r="R10" s="145"/>
      <c r="S10" s="159">
        <v>2</v>
      </c>
      <c r="T10" s="145"/>
      <c r="U10" s="145"/>
      <c r="V10" s="145"/>
      <c r="W10" s="145"/>
      <c r="X10" s="145"/>
      <c r="Y10" s="145"/>
      <c r="Z10" s="145"/>
      <c r="AA10" s="155"/>
      <c r="AB10" s="158">
        <v>12</v>
      </c>
      <c r="AC10" s="159">
        <v>2</v>
      </c>
      <c r="AD10" s="157">
        <f>(AB10+AC10)*0.25*0.4</f>
        <v>1.4000000000000001</v>
      </c>
      <c r="AE10" s="157">
        <v>1.6</v>
      </c>
      <c r="AF10" s="162">
        <f>AD10-AE10</f>
        <v>-0.19999999999999996</v>
      </c>
      <c r="AG10" s="164">
        <f>L10+Q10+U10-N10-S10-W10</f>
        <v>-14</v>
      </c>
      <c r="AH10" s="162">
        <f>AG10*0.25*0.4*2</f>
        <v>-2.8000000000000003</v>
      </c>
      <c r="AI10" s="162">
        <v>-3.2</v>
      </c>
      <c r="AJ10" s="162">
        <f>AH10-AI10</f>
        <v>0.39999999999999991</v>
      </c>
      <c r="AK10" s="161"/>
      <c r="AL10" s="162">
        <f>AA10+AF10+AJ10+AK10</f>
        <v>0.19999999999999996</v>
      </c>
      <c r="AM10" s="161"/>
      <c r="AN10" s="162">
        <f>AL10</f>
        <v>0.19999999999999996</v>
      </c>
    </row>
    <row r="11" spans="1:40" s="36" customFormat="1" ht="41.1" customHeight="1" x14ac:dyDescent="0.15">
      <c r="A11" s="68"/>
      <c r="B11" s="77" t="s">
        <v>252</v>
      </c>
      <c r="C11" s="158">
        <v>3</v>
      </c>
      <c r="D11" s="158"/>
      <c r="E11" s="158"/>
      <c r="F11" s="158"/>
      <c r="G11" s="158"/>
      <c r="H11" s="158"/>
      <c r="I11" s="158"/>
      <c r="J11" s="158"/>
      <c r="K11" s="158"/>
      <c r="L11" s="158"/>
      <c r="M11" s="158"/>
      <c r="N11" s="158">
        <v>11</v>
      </c>
      <c r="O11" s="158"/>
      <c r="P11" s="158"/>
      <c r="Q11" s="158"/>
      <c r="R11" s="158"/>
      <c r="S11" s="158">
        <v>7</v>
      </c>
      <c r="T11" s="158"/>
      <c r="U11" s="158"/>
      <c r="V11" s="158"/>
      <c r="W11" s="158"/>
      <c r="X11" s="158"/>
      <c r="Y11" s="158">
        <v>3</v>
      </c>
      <c r="Z11" s="158"/>
      <c r="AA11" s="156">
        <f>Y11*0.25*0.4</f>
        <v>0.30000000000000004</v>
      </c>
      <c r="AB11" s="158">
        <v>11</v>
      </c>
      <c r="AC11" s="158">
        <v>7</v>
      </c>
      <c r="AD11" s="157">
        <f t="shared" ref="AD11:AD15" si="6">(AB11+AC11)*0.25*0.4</f>
        <v>1.8</v>
      </c>
      <c r="AE11" s="156">
        <v>2.2999999999999998</v>
      </c>
      <c r="AF11" s="162">
        <f t="shared" ref="AF11:AF23" si="7">AD11-AE11</f>
        <v>-0.49999999999999978</v>
      </c>
      <c r="AG11" s="164">
        <f t="shared" ref="AG11:AG23" si="8">L11+Q11+U11-N11-S11-W11</f>
        <v>-18</v>
      </c>
      <c r="AH11" s="162">
        <f t="shared" ref="AH11:AH16" si="9">AG11*0.25*0.4*2</f>
        <v>-3.6</v>
      </c>
      <c r="AI11" s="162">
        <v>-4.5999999999999996</v>
      </c>
      <c r="AJ11" s="162">
        <f t="shared" ref="AJ11:AJ23" si="10">AH11-AI11</f>
        <v>0.99999999999999956</v>
      </c>
      <c r="AK11" s="163"/>
      <c r="AL11" s="162">
        <f t="shared" ref="AL11:AL23" si="11">AA11+AF11+AJ11+AK11</f>
        <v>0.79999999999999982</v>
      </c>
      <c r="AM11" s="163"/>
      <c r="AN11" s="162">
        <f>AL11</f>
        <v>0.79999999999999982</v>
      </c>
    </row>
    <row r="12" spans="1:40" s="36" customFormat="1" ht="41.1" customHeight="1" x14ac:dyDescent="0.15">
      <c r="A12" s="68"/>
      <c r="B12" s="77" t="s">
        <v>253</v>
      </c>
      <c r="C12" s="158">
        <v>3</v>
      </c>
      <c r="D12" s="158"/>
      <c r="E12" s="158"/>
      <c r="F12" s="158"/>
      <c r="G12" s="158"/>
      <c r="H12" s="158"/>
      <c r="I12" s="158"/>
      <c r="J12" s="158"/>
      <c r="K12" s="158"/>
      <c r="L12" s="158"/>
      <c r="M12" s="158"/>
      <c r="N12" s="158">
        <v>5</v>
      </c>
      <c r="O12" s="158"/>
      <c r="P12" s="158"/>
      <c r="Q12" s="158"/>
      <c r="R12" s="158"/>
      <c r="S12" s="158">
        <v>5</v>
      </c>
      <c r="T12" s="158"/>
      <c r="U12" s="158"/>
      <c r="V12" s="158"/>
      <c r="W12" s="158"/>
      <c r="X12" s="158"/>
      <c r="Y12" s="158">
        <v>3</v>
      </c>
      <c r="Z12" s="158"/>
      <c r="AA12" s="156">
        <f t="shared" ref="AA12:AA14" si="12">Y12*0.25*0.4</f>
        <v>0.30000000000000004</v>
      </c>
      <c r="AB12" s="158">
        <v>5</v>
      </c>
      <c r="AC12" s="158">
        <v>5</v>
      </c>
      <c r="AD12" s="157">
        <f t="shared" si="6"/>
        <v>1</v>
      </c>
      <c r="AE12" s="156">
        <v>0.7</v>
      </c>
      <c r="AF12" s="162">
        <f t="shared" si="7"/>
        <v>0.30000000000000004</v>
      </c>
      <c r="AG12" s="164">
        <f t="shared" si="8"/>
        <v>-10</v>
      </c>
      <c r="AH12" s="162">
        <f t="shared" si="9"/>
        <v>-2</v>
      </c>
      <c r="AI12" s="162">
        <v>-1.4</v>
      </c>
      <c r="AJ12" s="162">
        <f t="shared" si="10"/>
        <v>-0.60000000000000009</v>
      </c>
      <c r="AK12" s="163">
        <v>-0.5</v>
      </c>
      <c r="AL12" s="162">
        <f t="shared" si="11"/>
        <v>-0.5</v>
      </c>
      <c r="AM12" s="163">
        <f>AL12</f>
        <v>-0.5</v>
      </c>
      <c r="AN12" s="163"/>
    </row>
    <row r="13" spans="1:40" s="36" customFormat="1" ht="41.1" customHeight="1" x14ac:dyDescent="0.15">
      <c r="A13" s="68"/>
      <c r="B13" s="77" t="s">
        <v>255</v>
      </c>
      <c r="C13" s="158"/>
      <c r="D13" s="158"/>
      <c r="E13" s="158"/>
      <c r="F13" s="158"/>
      <c r="G13" s="158"/>
      <c r="H13" s="158"/>
      <c r="I13" s="158"/>
      <c r="J13" s="158"/>
      <c r="K13" s="158"/>
      <c r="L13" s="158"/>
      <c r="M13" s="158"/>
      <c r="N13" s="158">
        <v>1</v>
      </c>
      <c r="O13" s="158"/>
      <c r="P13" s="158"/>
      <c r="Q13" s="158"/>
      <c r="R13" s="158"/>
      <c r="S13" s="158">
        <v>2</v>
      </c>
      <c r="T13" s="158"/>
      <c r="U13" s="158"/>
      <c r="V13" s="158"/>
      <c r="W13" s="158"/>
      <c r="X13" s="158"/>
      <c r="Y13" s="158"/>
      <c r="Z13" s="158"/>
      <c r="AA13" s="156"/>
      <c r="AB13" s="158">
        <v>1</v>
      </c>
      <c r="AC13" s="158">
        <v>2</v>
      </c>
      <c r="AD13" s="157">
        <f t="shared" si="6"/>
        <v>0.30000000000000004</v>
      </c>
      <c r="AE13" s="156">
        <v>0.2</v>
      </c>
      <c r="AF13" s="162">
        <f t="shared" si="7"/>
        <v>0.10000000000000003</v>
      </c>
      <c r="AG13" s="164">
        <f t="shared" si="8"/>
        <v>-3</v>
      </c>
      <c r="AH13" s="162">
        <f t="shared" si="9"/>
        <v>-0.60000000000000009</v>
      </c>
      <c r="AI13" s="162">
        <v>-0.4</v>
      </c>
      <c r="AJ13" s="162">
        <f t="shared" si="10"/>
        <v>-0.20000000000000007</v>
      </c>
      <c r="AK13" s="163">
        <v>-0.4</v>
      </c>
      <c r="AL13" s="162">
        <f t="shared" si="11"/>
        <v>-0.5</v>
      </c>
      <c r="AM13" s="163">
        <f>AL13</f>
        <v>-0.5</v>
      </c>
      <c r="AN13" s="163"/>
    </row>
    <row r="14" spans="1:40" s="36" customFormat="1" ht="41.1" customHeight="1" x14ac:dyDescent="0.15">
      <c r="A14" s="68"/>
      <c r="B14" s="77" t="s">
        <v>238</v>
      </c>
      <c r="C14" s="158">
        <v>1</v>
      </c>
      <c r="D14" s="158"/>
      <c r="E14" s="158"/>
      <c r="F14" s="158"/>
      <c r="G14" s="158"/>
      <c r="H14" s="158"/>
      <c r="I14" s="158"/>
      <c r="J14" s="158"/>
      <c r="K14" s="158"/>
      <c r="L14" s="158"/>
      <c r="M14" s="158"/>
      <c r="N14" s="158">
        <v>2</v>
      </c>
      <c r="O14" s="158"/>
      <c r="P14" s="158"/>
      <c r="Q14" s="158"/>
      <c r="R14" s="158"/>
      <c r="S14" s="158">
        <v>2</v>
      </c>
      <c r="T14" s="158"/>
      <c r="U14" s="158"/>
      <c r="V14" s="158"/>
      <c r="W14" s="158"/>
      <c r="X14" s="158"/>
      <c r="Y14" s="158">
        <v>1</v>
      </c>
      <c r="Z14" s="158"/>
      <c r="AA14" s="156">
        <f t="shared" si="12"/>
        <v>0.1</v>
      </c>
      <c r="AB14" s="158">
        <v>2</v>
      </c>
      <c r="AC14" s="158">
        <v>2</v>
      </c>
      <c r="AD14" s="157">
        <f t="shared" si="6"/>
        <v>0.4</v>
      </c>
      <c r="AE14" s="156">
        <v>0.4</v>
      </c>
      <c r="AF14" s="162">
        <f t="shared" si="7"/>
        <v>0</v>
      </c>
      <c r="AG14" s="164">
        <f t="shared" si="8"/>
        <v>-4</v>
      </c>
      <c r="AH14" s="162">
        <f t="shared" si="9"/>
        <v>-0.8</v>
      </c>
      <c r="AI14" s="162">
        <v>-0.8</v>
      </c>
      <c r="AJ14" s="162">
        <f t="shared" si="10"/>
        <v>0</v>
      </c>
      <c r="AK14" s="163"/>
      <c r="AL14" s="162">
        <f t="shared" si="11"/>
        <v>0.1</v>
      </c>
      <c r="AM14" s="163"/>
      <c r="AN14" s="162">
        <f>AL14</f>
        <v>0.1</v>
      </c>
    </row>
    <row r="15" spans="1:40" s="36" customFormat="1" ht="41.1" customHeight="1" x14ac:dyDescent="0.15">
      <c r="A15" s="68"/>
      <c r="B15" s="77" t="s">
        <v>239</v>
      </c>
      <c r="C15" s="158"/>
      <c r="D15" s="158"/>
      <c r="E15" s="158"/>
      <c r="F15" s="158"/>
      <c r="G15" s="158"/>
      <c r="H15" s="158"/>
      <c r="I15" s="158"/>
      <c r="J15" s="158"/>
      <c r="K15" s="158"/>
      <c r="L15" s="158"/>
      <c r="M15" s="158"/>
      <c r="N15" s="158">
        <v>1</v>
      </c>
      <c r="O15" s="158"/>
      <c r="P15" s="158"/>
      <c r="Q15" s="158"/>
      <c r="R15" s="158"/>
      <c r="S15" s="158"/>
      <c r="T15" s="158"/>
      <c r="U15" s="158"/>
      <c r="V15" s="158"/>
      <c r="W15" s="158"/>
      <c r="X15" s="158"/>
      <c r="Y15" s="158"/>
      <c r="Z15" s="158"/>
      <c r="AA15" s="156"/>
      <c r="AB15" s="158">
        <v>1</v>
      </c>
      <c r="AC15" s="158"/>
      <c r="AD15" s="157">
        <f t="shared" si="6"/>
        <v>0.1</v>
      </c>
      <c r="AE15" s="156"/>
      <c r="AF15" s="162">
        <f t="shared" si="7"/>
        <v>0.1</v>
      </c>
      <c r="AG15" s="164">
        <f t="shared" si="8"/>
        <v>-1</v>
      </c>
      <c r="AH15" s="162">
        <f t="shared" si="9"/>
        <v>-0.2</v>
      </c>
      <c r="AI15" s="163"/>
      <c r="AJ15" s="162">
        <f t="shared" si="10"/>
        <v>-0.2</v>
      </c>
      <c r="AK15" s="163"/>
      <c r="AL15" s="162">
        <f t="shared" si="11"/>
        <v>-0.1</v>
      </c>
      <c r="AM15" s="163">
        <f>AL15</f>
        <v>-0.1</v>
      </c>
      <c r="AN15" s="163"/>
    </row>
    <row r="16" spans="1:40" s="36" customFormat="1" ht="41.1" customHeight="1" x14ac:dyDescent="0.15">
      <c r="A16" s="68"/>
      <c r="B16" s="77" t="s">
        <v>317</v>
      </c>
      <c r="C16" s="158"/>
      <c r="D16" s="158"/>
      <c r="E16" s="158"/>
      <c r="F16" s="158"/>
      <c r="G16" s="158"/>
      <c r="H16" s="158"/>
      <c r="I16" s="158"/>
      <c r="J16" s="158"/>
      <c r="K16" s="158"/>
      <c r="L16" s="158">
        <v>1</v>
      </c>
      <c r="M16" s="158"/>
      <c r="N16" s="158"/>
      <c r="O16" s="158"/>
      <c r="P16" s="158"/>
      <c r="Q16" s="158"/>
      <c r="R16" s="158"/>
      <c r="S16" s="158"/>
      <c r="T16" s="158"/>
      <c r="U16" s="158"/>
      <c r="V16" s="158"/>
      <c r="W16" s="158"/>
      <c r="X16" s="158"/>
      <c r="Y16" s="158"/>
      <c r="Z16" s="158"/>
      <c r="AA16" s="156"/>
      <c r="AB16" s="158"/>
      <c r="AC16" s="158"/>
      <c r="AD16" s="156"/>
      <c r="AE16" s="156"/>
      <c r="AF16" s="163"/>
      <c r="AG16" s="164">
        <f t="shared" si="8"/>
        <v>1</v>
      </c>
      <c r="AH16" s="162">
        <f t="shared" si="9"/>
        <v>0.2</v>
      </c>
      <c r="AI16" s="163"/>
      <c r="AJ16" s="162">
        <f t="shared" si="10"/>
        <v>0.2</v>
      </c>
      <c r="AK16" s="163"/>
      <c r="AL16" s="162">
        <f t="shared" si="11"/>
        <v>0.2</v>
      </c>
      <c r="AM16" s="163"/>
      <c r="AN16" s="163"/>
    </row>
    <row r="17" spans="1:40" s="36" customFormat="1" ht="41.1" customHeight="1" x14ac:dyDescent="0.15">
      <c r="A17" s="86">
        <v>2</v>
      </c>
      <c r="B17" s="71" t="s">
        <v>10</v>
      </c>
      <c r="C17" s="145">
        <v>14</v>
      </c>
      <c r="D17" s="145"/>
      <c r="E17" s="145"/>
      <c r="F17" s="145">
        <v>3</v>
      </c>
      <c r="G17" s="145">
        <v>1</v>
      </c>
      <c r="H17" s="145"/>
      <c r="I17" s="145"/>
      <c r="J17" s="145"/>
      <c r="K17" s="145"/>
      <c r="L17" s="145">
        <v>2</v>
      </c>
      <c r="M17" s="145">
        <v>13</v>
      </c>
      <c r="N17" s="145">
        <v>27</v>
      </c>
      <c r="O17" s="145"/>
      <c r="P17" s="145"/>
      <c r="Q17" s="145">
        <v>5</v>
      </c>
      <c r="R17" s="145">
        <v>39</v>
      </c>
      <c r="S17" s="145">
        <v>19</v>
      </c>
      <c r="T17" s="145"/>
      <c r="U17" s="145"/>
      <c r="V17" s="145"/>
      <c r="W17" s="145"/>
      <c r="X17" s="145"/>
      <c r="Y17" s="145">
        <v>14</v>
      </c>
      <c r="Z17" s="145">
        <v>4</v>
      </c>
      <c r="AA17" s="155">
        <f>Y17*0.25*0.2</f>
        <v>0.70000000000000007</v>
      </c>
      <c r="AB17" s="145">
        <v>40</v>
      </c>
      <c r="AC17" s="145">
        <v>58</v>
      </c>
      <c r="AD17" s="155">
        <f>(AB17+AC17)*0.25*0.2</f>
        <v>4.9000000000000004</v>
      </c>
      <c r="AE17" s="155">
        <v>4.5</v>
      </c>
      <c r="AF17" s="161">
        <f t="shared" si="7"/>
        <v>0.40000000000000036</v>
      </c>
      <c r="AG17" s="153">
        <f t="shared" si="8"/>
        <v>-39</v>
      </c>
      <c r="AH17" s="161">
        <f>AG17*0.25*0.2*2</f>
        <v>-3.9000000000000004</v>
      </c>
      <c r="AI17" s="161">
        <v>-3</v>
      </c>
      <c r="AJ17" s="161">
        <f t="shared" si="10"/>
        <v>-0.90000000000000036</v>
      </c>
      <c r="AK17" s="161">
        <v>-1.3</v>
      </c>
      <c r="AL17" s="161">
        <f t="shared" si="11"/>
        <v>-1.0999999999999999</v>
      </c>
      <c r="AM17" s="161">
        <f>AL17</f>
        <v>-1.0999999999999999</v>
      </c>
      <c r="AN17" s="161"/>
    </row>
    <row r="18" spans="1:40" s="36" customFormat="1" ht="41.1" customHeight="1" x14ac:dyDescent="0.15">
      <c r="A18" s="86">
        <v>3</v>
      </c>
      <c r="B18" s="71" t="s">
        <v>11</v>
      </c>
      <c r="C18" s="145">
        <v>13</v>
      </c>
      <c r="D18" s="145"/>
      <c r="E18" s="145"/>
      <c r="F18" s="145">
        <v>4</v>
      </c>
      <c r="G18" s="145">
        <v>10</v>
      </c>
      <c r="H18" s="145"/>
      <c r="I18" s="145"/>
      <c r="J18" s="145"/>
      <c r="K18" s="145"/>
      <c r="L18" s="145">
        <v>3</v>
      </c>
      <c r="M18" s="145">
        <v>43</v>
      </c>
      <c r="N18" s="145">
        <v>24</v>
      </c>
      <c r="O18" s="145">
        <v>1</v>
      </c>
      <c r="P18" s="145"/>
      <c r="Q18" s="145">
        <v>3</v>
      </c>
      <c r="R18" s="145">
        <v>26</v>
      </c>
      <c r="S18" s="145">
        <v>8</v>
      </c>
      <c r="T18" s="145"/>
      <c r="U18" s="145"/>
      <c r="V18" s="145"/>
      <c r="W18" s="145"/>
      <c r="X18" s="145"/>
      <c r="Y18" s="145">
        <v>13</v>
      </c>
      <c r="Z18" s="145">
        <v>14</v>
      </c>
      <c r="AA18" s="155">
        <f>Y18*0.25*0.2</f>
        <v>0.65</v>
      </c>
      <c r="AB18" s="145">
        <v>68</v>
      </c>
      <c r="AC18" s="145">
        <v>34</v>
      </c>
      <c r="AD18" s="155">
        <f t="shared" ref="AD18:AD23" si="13">(AB18+AC18)*0.25*0.2</f>
        <v>5.1000000000000005</v>
      </c>
      <c r="AE18" s="155">
        <v>3.45</v>
      </c>
      <c r="AF18" s="161">
        <f t="shared" si="7"/>
        <v>1.6500000000000004</v>
      </c>
      <c r="AG18" s="153">
        <f t="shared" si="8"/>
        <v>-26</v>
      </c>
      <c r="AH18" s="161">
        <f t="shared" ref="AH18:AH23" si="14">AG18*0.25*0.2*2</f>
        <v>-2.6</v>
      </c>
      <c r="AI18" s="161">
        <v>-0.5</v>
      </c>
      <c r="AJ18" s="161">
        <f t="shared" si="10"/>
        <v>-2.1</v>
      </c>
      <c r="AK18" s="161">
        <v>-2.5499999999999998</v>
      </c>
      <c r="AL18" s="161">
        <f t="shared" si="11"/>
        <v>-2.3499999999999996</v>
      </c>
      <c r="AM18" s="161">
        <f>AL18</f>
        <v>-2.3499999999999996</v>
      </c>
      <c r="AN18" s="161"/>
    </row>
    <row r="19" spans="1:40" s="36" customFormat="1" ht="41.1" customHeight="1" x14ac:dyDescent="0.15">
      <c r="A19" s="86">
        <v>4</v>
      </c>
      <c r="B19" s="71" t="s">
        <v>12</v>
      </c>
      <c r="C19" s="145"/>
      <c r="D19" s="145"/>
      <c r="E19" s="145"/>
      <c r="F19" s="145"/>
      <c r="G19" s="145"/>
      <c r="H19" s="145"/>
      <c r="I19" s="145"/>
      <c r="J19" s="145"/>
      <c r="K19" s="145"/>
      <c r="L19" s="145">
        <v>14</v>
      </c>
      <c r="M19" s="145">
        <v>163</v>
      </c>
      <c r="N19" s="145">
        <v>5</v>
      </c>
      <c r="O19" s="145">
        <v>3</v>
      </c>
      <c r="P19" s="145"/>
      <c r="Q19" s="145">
        <v>3</v>
      </c>
      <c r="R19" s="145">
        <v>42</v>
      </c>
      <c r="S19" s="145"/>
      <c r="T19" s="145"/>
      <c r="U19" s="145"/>
      <c r="V19" s="145"/>
      <c r="W19" s="145"/>
      <c r="X19" s="145"/>
      <c r="Y19" s="145"/>
      <c r="Z19" s="145"/>
      <c r="AA19" s="155"/>
      <c r="AB19" s="145">
        <v>171</v>
      </c>
      <c r="AC19" s="145">
        <v>42</v>
      </c>
      <c r="AD19" s="155">
        <f t="shared" si="13"/>
        <v>10.65</v>
      </c>
      <c r="AE19" s="155">
        <v>9.15</v>
      </c>
      <c r="AF19" s="161">
        <f t="shared" si="7"/>
        <v>1.5</v>
      </c>
      <c r="AG19" s="153">
        <f t="shared" si="8"/>
        <v>12</v>
      </c>
      <c r="AH19" s="161">
        <f t="shared" si="14"/>
        <v>1.2000000000000002</v>
      </c>
      <c r="AI19" s="161">
        <v>0.5</v>
      </c>
      <c r="AJ19" s="161">
        <f t="shared" si="10"/>
        <v>0.70000000000000018</v>
      </c>
      <c r="AK19" s="161"/>
      <c r="AL19" s="161">
        <f t="shared" si="11"/>
        <v>2.2000000000000002</v>
      </c>
      <c r="AM19" s="161"/>
      <c r="AN19" s="161">
        <f>AL19</f>
        <v>2.2000000000000002</v>
      </c>
    </row>
    <row r="20" spans="1:40" s="36" customFormat="1" ht="41.1" customHeight="1" x14ac:dyDescent="0.15">
      <c r="A20" s="86">
        <v>5</v>
      </c>
      <c r="B20" s="71" t="s">
        <v>13</v>
      </c>
      <c r="C20" s="145"/>
      <c r="D20" s="145"/>
      <c r="E20" s="145"/>
      <c r="F20" s="145"/>
      <c r="G20" s="145"/>
      <c r="H20" s="145"/>
      <c r="I20" s="145"/>
      <c r="J20" s="145"/>
      <c r="K20" s="145"/>
      <c r="L20" s="145">
        <v>2</v>
      </c>
      <c r="M20" s="145">
        <v>43</v>
      </c>
      <c r="N20" s="145">
        <v>1</v>
      </c>
      <c r="O20" s="145"/>
      <c r="P20" s="145"/>
      <c r="Q20" s="145">
        <v>2</v>
      </c>
      <c r="R20" s="145">
        <v>65</v>
      </c>
      <c r="S20" s="145">
        <v>1</v>
      </c>
      <c r="T20" s="145"/>
      <c r="U20" s="145"/>
      <c r="V20" s="145">
        <v>2</v>
      </c>
      <c r="W20" s="145"/>
      <c r="X20" s="145"/>
      <c r="Y20" s="145"/>
      <c r="Z20" s="145"/>
      <c r="AA20" s="155"/>
      <c r="AB20" s="145">
        <v>44</v>
      </c>
      <c r="AC20" s="145">
        <v>68</v>
      </c>
      <c r="AD20" s="155">
        <f t="shared" si="13"/>
        <v>5.6000000000000005</v>
      </c>
      <c r="AE20" s="155">
        <v>7.25</v>
      </c>
      <c r="AF20" s="161">
        <f t="shared" si="7"/>
        <v>-1.6499999999999995</v>
      </c>
      <c r="AG20" s="153"/>
      <c r="AH20" s="161"/>
      <c r="AI20" s="161">
        <v>0.6</v>
      </c>
      <c r="AJ20" s="161">
        <f t="shared" si="10"/>
        <v>-0.6</v>
      </c>
      <c r="AK20" s="161"/>
      <c r="AL20" s="161">
        <f t="shared" si="11"/>
        <v>-2.2499999999999996</v>
      </c>
      <c r="AM20" s="161">
        <f>AL20</f>
        <v>-2.2499999999999996</v>
      </c>
      <c r="AN20" s="161"/>
    </row>
    <row r="21" spans="1:40" s="36" customFormat="1" ht="41.1" customHeight="1" x14ac:dyDescent="0.15">
      <c r="A21" s="86">
        <v>6</v>
      </c>
      <c r="B21" s="71" t="s">
        <v>14</v>
      </c>
      <c r="C21" s="145"/>
      <c r="D21" s="145">
        <v>89</v>
      </c>
      <c r="E21" s="145"/>
      <c r="F21" s="145"/>
      <c r="G21" s="145"/>
      <c r="H21" s="145"/>
      <c r="I21" s="145"/>
      <c r="J21" s="145"/>
      <c r="K21" s="145"/>
      <c r="L21" s="145">
        <v>44</v>
      </c>
      <c r="M21" s="145">
        <v>805</v>
      </c>
      <c r="N21" s="145">
        <v>30</v>
      </c>
      <c r="O21" s="145"/>
      <c r="P21" s="145"/>
      <c r="Q21" s="145">
        <v>14</v>
      </c>
      <c r="R21" s="145">
        <v>134</v>
      </c>
      <c r="S21" s="145">
        <v>7</v>
      </c>
      <c r="T21" s="145"/>
      <c r="U21" s="145"/>
      <c r="V21" s="145"/>
      <c r="W21" s="145"/>
      <c r="X21" s="145"/>
      <c r="Y21" s="145">
        <v>89</v>
      </c>
      <c r="Z21" s="145"/>
      <c r="AA21" s="155">
        <f>Y21*0.25*0.2</f>
        <v>4.45</v>
      </c>
      <c r="AB21" s="145">
        <v>835</v>
      </c>
      <c r="AC21" s="145">
        <v>141</v>
      </c>
      <c r="AD21" s="155">
        <f t="shared" si="13"/>
        <v>48.800000000000004</v>
      </c>
      <c r="AE21" s="155">
        <v>45.95</v>
      </c>
      <c r="AF21" s="161">
        <f t="shared" si="7"/>
        <v>2.8500000000000014</v>
      </c>
      <c r="AG21" s="153">
        <f t="shared" si="8"/>
        <v>21</v>
      </c>
      <c r="AH21" s="161">
        <f t="shared" si="14"/>
        <v>2.1</v>
      </c>
      <c r="AI21" s="161">
        <v>2.7</v>
      </c>
      <c r="AJ21" s="161">
        <f t="shared" si="10"/>
        <v>-0.60000000000000009</v>
      </c>
      <c r="AK21" s="161"/>
      <c r="AL21" s="161">
        <f t="shared" si="11"/>
        <v>6.7000000000000011</v>
      </c>
      <c r="AM21" s="161"/>
      <c r="AN21" s="161">
        <f>AL21</f>
        <v>6.7000000000000011</v>
      </c>
    </row>
    <row r="22" spans="1:40" s="36" customFormat="1" ht="41.1" customHeight="1" x14ac:dyDescent="0.15">
      <c r="A22" s="86">
        <v>7</v>
      </c>
      <c r="B22" s="71" t="s">
        <v>15</v>
      </c>
      <c r="C22" s="145">
        <v>5</v>
      </c>
      <c r="D22" s="145">
        <v>38</v>
      </c>
      <c r="E22" s="145"/>
      <c r="F22" s="145"/>
      <c r="G22" s="145"/>
      <c r="H22" s="145"/>
      <c r="I22" s="145"/>
      <c r="J22" s="145"/>
      <c r="K22" s="145"/>
      <c r="L22" s="145">
        <v>45</v>
      </c>
      <c r="M22" s="145">
        <v>581</v>
      </c>
      <c r="N22" s="145">
        <v>12</v>
      </c>
      <c r="O22" s="145">
        <v>1</v>
      </c>
      <c r="P22" s="145"/>
      <c r="Q22" s="145">
        <v>11</v>
      </c>
      <c r="R22" s="145">
        <v>144</v>
      </c>
      <c r="S22" s="145">
        <v>4</v>
      </c>
      <c r="T22" s="145"/>
      <c r="U22" s="145"/>
      <c r="V22" s="145"/>
      <c r="W22" s="145"/>
      <c r="X22" s="145"/>
      <c r="Y22" s="145">
        <v>43</v>
      </c>
      <c r="Z22" s="145"/>
      <c r="AA22" s="155">
        <f>Y22*0.25*0.2</f>
        <v>2.15</v>
      </c>
      <c r="AB22" s="145">
        <v>594</v>
      </c>
      <c r="AC22" s="145">
        <v>148</v>
      </c>
      <c r="AD22" s="155">
        <f t="shared" si="13"/>
        <v>37.1</v>
      </c>
      <c r="AE22" s="155">
        <v>36.299999999999997</v>
      </c>
      <c r="AF22" s="161">
        <f t="shared" si="7"/>
        <v>0.80000000000000426</v>
      </c>
      <c r="AG22" s="153">
        <f t="shared" si="8"/>
        <v>40</v>
      </c>
      <c r="AH22" s="161">
        <f t="shared" si="14"/>
        <v>4</v>
      </c>
      <c r="AI22" s="161">
        <v>3</v>
      </c>
      <c r="AJ22" s="161">
        <f t="shared" si="10"/>
        <v>1</v>
      </c>
      <c r="AK22" s="161"/>
      <c r="AL22" s="161">
        <f t="shared" si="11"/>
        <v>3.9500000000000042</v>
      </c>
      <c r="AM22" s="161"/>
      <c r="AN22" s="161">
        <f>AL22</f>
        <v>3.9500000000000042</v>
      </c>
    </row>
    <row r="23" spans="1:40" s="36" customFormat="1" ht="41.1" customHeight="1" x14ac:dyDescent="0.15">
      <c r="A23" s="86">
        <v>8</v>
      </c>
      <c r="B23" s="71" t="s">
        <v>16</v>
      </c>
      <c r="C23" s="145"/>
      <c r="D23" s="145">
        <v>33</v>
      </c>
      <c r="E23" s="145"/>
      <c r="F23" s="145"/>
      <c r="G23" s="145">
        <v>2</v>
      </c>
      <c r="H23" s="145"/>
      <c r="I23" s="145"/>
      <c r="J23" s="145"/>
      <c r="K23" s="145"/>
      <c r="L23" s="145">
        <v>4</v>
      </c>
      <c r="M23" s="145">
        <v>35</v>
      </c>
      <c r="N23" s="145"/>
      <c r="O23" s="145"/>
      <c r="P23" s="145"/>
      <c r="Q23" s="145">
        <v>1</v>
      </c>
      <c r="R23" s="145">
        <v>2</v>
      </c>
      <c r="S23" s="145"/>
      <c r="T23" s="145"/>
      <c r="U23" s="145"/>
      <c r="V23" s="145"/>
      <c r="W23" s="145"/>
      <c r="X23" s="145"/>
      <c r="Y23" s="145">
        <v>33</v>
      </c>
      <c r="Z23" s="145">
        <v>2</v>
      </c>
      <c r="AA23" s="155">
        <f>Y23*0.25*0.2</f>
        <v>1.6500000000000001</v>
      </c>
      <c r="AB23" s="145">
        <v>35</v>
      </c>
      <c r="AC23" s="145">
        <v>2</v>
      </c>
      <c r="AD23" s="155">
        <f t="shared" si="13"/>
        <v>1.85</v>
      </c>
      <c r="AE23" s="155">
        <v>2.1</v>
      </c>
      <c r="AF23" s="161">
        <f t="shared" si="7"/>
        <v>-0.25</v>
      </c>
      <c r="AG23" s="153">
        <f t="shared" si="8"/>
        <v>5</v>
      </c>
      <c r="AH23" s="161">
        <f t="shared" si="14"/>
        <v>0.5</v>
      </c>
      <c r="AI23" s="161">
        <v>0.4</v>
      </c>
      <c r="AJ23" s="161">
        <f t="shared" si="10"/>
        <v>9.9999999999999978E-2</v>
      </c>
      <c r="AK23" s="161">
        <v>-0.4</v>
      </c>
      <c r="AL23" s="161">
        <f t="shared" si="11"/>
        <v>1.1000000000000001</v>
      </c>
      <c r="AM23" s="161"/>
      <c r="AN23" s="161">
        <f>AL23</f>
        <v>1.1000000000000001</v>
      </c>
    </row>
  </sheetData>
  <mergeCells count="33">
    <mergeCell ref="B4:B7"/>
    <mergeCell ref="AF5:AF6"/>
    <mergeCell ref="AG5:AG6"/>
    <mergeCell ref="AH5:AH6"/>
    <mergeCell ref="AI5:AI6"/>
    <mergeCell ref="AA5:AA6"/>
    <mergeCell ref="AB5:AB6"/>
    <mergeCell ref="AC5:AC6"/>
    <mergeCell ref="AD5:AD6"/>
    <mergeCell ref="AE5:AE6"/>
    <mergeCell ref="Y5:Y6"/>
    <mergeCell ref="L5:P5"/>
    <mergeCell ref="AM3:AN3"/>
    <mergeCell ref="Z5:Z6"/>
    <mergeCell ref="C5:E5"/>
    <mergeCell ref="I5:K5"/>
    <mergeCell ref="AJ5:AJ6"/>
    <mergeCell ref="A1:B1"/>
    <mergeCell ref="A2:AN2"/>
    <mergeCell ref="C4:K4"/>
    <mergeCell ref="L4:X4"/>
    <mergeCell ref="Y4:AA4"/>
    <mergeCell ref="AB4:AF4"/>
    <mergeCell ref="AG4:AJ4"/>
    <mergeCell ref="AM4:AN4"/>
    <mergeCell ref="AK4:AK6"/>
    <mergeCell ref="AL4:AL6"/>
    <mergeCell ref="AM5:AM6"/>
    <mergeCell ref="AN5:AN6"/>
    <mergeCell ref="F5:H5"/>
    <mergeCell ref="U5:X5"/>
    <mergeCell ref="A4:A7"/>
    <mergeCell ref="Q5:T5"/>
  </mergeCells>
  <phoneticPr fontId="55" type="noConversion"/>
  <printOptions horizontalCentered="1"/>
  <pageMargins left="7.874015748031496E-2" right="0.15748031496062992" top="1.3779527559055118" bottom="0.11811023622047245" header="0.31496062992125984" footer="0.19685039370078741"/>
  <pageSetup paperSize="9" scale="46" fitToHeight="9" orientation="landscape" r:id="rId1"/>
  <headerFooter>
    <oddFooter>&amp;C&amp;"宋体,加粗"&amp;8第&amp;"Times New Roman,加粗" &amp;P &amp;"宋体,加粗"页，共&amp;"Times New Roman,加粗" &amp;N &amp;"宋体,加粗"页</oddFooter>
  </headerFooter>
  <ignoredErrors>
    <ignoredError sqref="C9:AN9" formulaRange="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30"/>
  <sheetViews>
    <sheetView zoomScale="75" zoomScaleNormal="75" workbookViewId="0">
      <pane xSplit="2" ySplit="6" topLeftCell="C7" activePane="bottomRight" state="frozen"/>
      <selection activeCell="G34" sqref="G34"/>
      <selection pane="topRight" activeCell="G34" sqref="G34"/>
      <selection pane="bottomLeft" activeCell="G34" sqref="G34"/>
      <selection pane="bottomRight" activeCell="G34" sqref="G34"/>
    </sheetView>
  </sheetViews>
  <sheetFormatPr defaultColWidth="7.625" defaultRowHeight="18.75" customHeight="1" x14ac:dyDescent="0.15"/>
  <cols>
    <col min="1" max="1" width="4.125" style="28" customWidth="1"/>
    <col min="2" max="2" width="33.25" style="28" customWidth="1"/>
    <col min="3" max="10" width="5.625" style="28" customWidth="1"/>
    <col min="11" max="11" width="8.625" style="28" customWidth="1"/>
    <col min="12" max="12" width="15.125" style="28" customWidth="1"/>
    <col min="13" max="13" width="8.625" style="28" customWidth="1"/>
    <col min="14" max="14" width="15.25" style="28" customWidth="1"/>
    <col min="15" max="15" width="12.625" style="28" customWidth="1"/>
    <col min="16" max="16" width="8.625" style="28" customWidth="1"/>
    <col min="17" max="17" width="12.5" style="29" customWidth="1"/>
    <col min="18" max="18" width="17.5" style="30" customWidth="1"/>
    <col min="19" max="19" width="10.625" style="28" customWidth="1"/>
    <col min="20" max="21" width="8.625" style="28" customWidth="1"/>
    <col min="22" max="24" width="8.625" style="28" hidden="1" customWidth="1"/>
    <col min="25" max="25" width="10.625" style="28" customWidth="1"/>
    <col min="26" max="27" width="8.625" style="28" customWidth="1"/>
    <col min="28" max="28" width="10.25" style="28" customWidth="1"/>
    <col min="29" max="16384" width="7.625" style="28"/>
  </cols>
  <sheetData>
    <row r="1" spans="1:27" ht="18.75" customHeight="1" x14ac:dyDescent="0.15">
      <c r="A1" s="208" t="s">
        <v>304</v>
      </c>
      <c r="B1" s="209"/>
    </row>
    <row r="2" spans="1:27" ht="35.25" customHeight="1" x14ac:dyDescent="0.15">
      <c r="A2" s="207" t="s">
        <v>372</v>
      </c>
      <c r="B2" s="207"/>
      <c r="C2" s="207"/>
      <c r="D2" s="207"/>
      <c r="E2" s="207"/>
      <c r="F2" s="207"/>
      <c r="G2" s="207"/>
      <c r="H2" s="207"/>
      <c r="I2" s="207"/>
      <c r="J2" s="207"/>
      <c r="K2" s="207"/>
      <c r="L2" s="207"/>
      <c r="M2" s="207"/>
      <c r="N2" s="207"/>
      <c r="O2" s="207"/>
      <c r="P2" s="207"/>
      <c r="Q2" s="223"/>
      <c r="R2" s="224"/>
      <c r="S2" s="207"/>
      <c r="T2" s="207"/>
      <c r="U2" s="207"/>
      <c r="V2" s="207"/>
      <c r="W2" s="207"/>
      <c r="X2" s="207"/>
      <c r="Y2" s="207"/>
      <c r="Z2" s="207"/>
      <c r="AA2" s="207"/>
    </row>
    <row r="3" spans="1:27" ht="18.95" customHeight="1" x14ac:dyDescent="0.15">
      <c r="B3" s="32"/>
      <c r="C3" s="2"/>
      <c r="R3" s="34"/>
      <c r="S3" s="32"/>
      <c r="T3" s="32"/>
      <c r="U3" s="32"/>
      <c r="V3" s="32"/>
      <c r="W3" s="32"/>
      <c r="X3" s="32"/>
      <c r="Z3" s="217" t="s">
        <v>2</v>
      </c>
      <c r="AA3" s="217"/>
    </row>
    <row r="4" spans="1:27" s="27" customFormat="1" ht="34.5" customHeight="1" x14ac:dyDescent="0.15">
      <c r="A4" s="215" t="s">
        <v>3</v>
      </c>
      <c r="B4" s="256" t="s">
        <v>276</v>
      </c>
      <c r="C4" s="225" t="s">
        <v>379</v>
      </c>
      <c r="D4" s="226"/>
      <c r="E4" s="227"/>
      <c r="F4" s="225" t="s">
        <v>236</v>
      </c>
      <c r="G4" s="226"/>
      <c r="H4" s="226"/>
      <c r="I4" s="226"/>
      <c r="J4" s="226"/>
      <c r="K4" s="218" t="s">
        <v>268</v>
      </c>
      <c r="L4" s="218"/>
      <c r="M4" s="225" t="s">
        <v>221</v>
      </c>
      <c r="N4" s="226"/>
      <c r="O4" s="226"/>
      <c r="P4" s="227"/>
      <c r="Q4" s="228" t="s">
        <v>346</v>
      </c>
      <c r="R4" s="229"/>
      <c r="S4" s="229"/>
      <c r="T4" s="229"/>
      <c r="U4" s="214" t="s">
        <v>371</v>
      </c>
      <c r="V4" s="260" t="s">
        <v>292</v>
      </c>
      <c r="W4" s="261"/>
      <c r="X4" s="262"/>
      <c r="Y4" s="259" t="s">
        <v>334</v>
      </c>
      <c r="Z4" s="218" t="s">
        <v>230</v>
      </c>
      <c r="AA4" s="218"/>
    </row>
    <row r="5" spans="1:27" s="27" customFormat="1" ht="62.25" customHeight="1" x14ac:dyDescent="0.15">
      <c r="A5" s="216"/>
      <c r="B5" s="257"/>
      <c r="C5" s="68" t="s">
        <v>222</v>
      </c>
      <c r="D5" s="68" t="s">
        <v>223</v>
      </c>
      <c r="E5" s="68" t="s">
        <v>224</v>
      </c>
      <c r="F5" s="68" t="s">
        <v>222</v>
      </c>
      <c r="G5" s="68" t="s">
        <v>223</v>
      </c>
      <c r="H5" s="68" t="s">
        <v>226</v>
      </c>
      <c r="I5" s="68" t="s">
        <v>248</v>
      </c>
      <c r="J5" s="68" t="s">
        <v>224</v>
      </c>
      <c r="K5" s="68" t="s">
        <v>227</v>
      </c>
      <c r="L5" s="68" t="s">
        <v>228</v>
      </c>
      <c r="M5" s="68" t="s">
        <v>227</v>
      </c>
      <c r="N5" s="82" t="s">
        <v>377</v>
      </c>
      <c r="O5" s="82" t="s">
        <v>378</v>
      </c>
      <c r="P5" s="82" t="s">
        <v>271</v>
      </c>
      <c r="Q5" s="69" t="s">
        <v>269</v>
      </c>
      <c r="R5" s="87" t="s">
        <v>345</v>
      </c>
      <c r="S5" s="87" t="s">
        <v>381</v>
      </c>
      <c r="T5" s="98" t="s">
        <v>272</v>
      </c>
      <c r="U5" s="218"/>
      <c r="V5" s="263" t="s">
        <v>330</v>
      </c>
      <c r="W5" s="263" t="s">
        <v>329</v>
      </c>
      <c r="X5" s="263" t="s">
        <v>293</v>
      </c>
      <c r="Y5" s="227"/>
      <c r="Z5" s="82" t="s">
        <v>423</v>
      </c>
      <c r="AA5" s="68" t="s">
        <v>231</v>
      </c>
    </row>
    <row r="6" spans="1:27" s="27" customFormat="1" ht="26.25" customHeight="1" x14ac:dyDescent="0.15">
      <c r="A6" s="255"/>
      <c r="B6" s="258"/>
      <c r="C6" s="92" t="s">
        <v>31</v>
      </c>
      <c r="D6" s="92" t="s">
        <v>176</v>
      </c>
      <c r="E6" s="92" t="s">
        <v>128</v>
      </c>
      <c r="F6" s="92" t="s">
        <v>172</v>
      </c>
      <c r="G6" s="92" t="s">
        <v>35</v>
      </c>
      <c r="H6" s="92" t="s">
        <v>177</v>
      </c>
      <c r="I6" s="92" t="s">
        <v>131</v>
      </c>
      <c r="J6" s="92" t="s">
        <v>38</v>
      </c>
      <c r="K6" s="92" t="s">
        <v>189</v>
      </c>
      <c r="L6" s="92" t="s">
        <v>361</v>
      </c>
      <c r="M6" s="92" t="s">
        <v>209</v>
      </c>
      <c r="N6" s="92" t="s">
        <v>376</v>
      </c>
      <c r="O6" s="92" t="s">
        <v>43</v>
      </c>
      <c r="P6" s="92" t="s">
        <v>191</v>
      </c>
      <c r="Q6" s="97" t="s">
        <v>380</v>
      </c>
      <c r="R6" s="96" t="s">
        <v>364</v>
      </c>
      <c r="S6" s="92" t="s">
        <v>192</v>
      </c>
      <c r="T6" s="92" t="s">
        <v>193</v>
      </c>
      <c r="U6" s="92" t="s">
        <v>185</v>
      </c>
      <c r="V6" s="264"/>
      <c r="W6" s="264"/>
      <c r="X6" s="264"/>
      <c r="Y6" s="92" t="s">
        <v>194</v>
      </c>
      <c r="Z6" s="92" t="s">
        <v>186</v>
      </c>
      <c r="AA6" s="92" t="s">
        <v>187</v>
      </c>
    </row>
    <row r="7" spans="1:27" ht="23.1" customHeight="1" x14ac:dyDescent="0.15">
      <c r="A7" s="86"/>
      <c r="B7" s="85" t="s">
        <v>263</v>
      </c>
      <c r="C7" s="78">
        <f>SUM(C8:C30)-C8</f>
        <v>73</v>
      </c>
      <c r="D7" s="78">
        <f t="shared" ref="D7:R7" si="0">SUM(D8:D30)-D8</f>
        <v>38</v>
      </c>
      <c r="E7" s="78">
        <f t="shared" si="0"/>
        <v>1</v>
      </c>
      <c r="F7" s="78">
        <f t="shared" si="0"/>
        <v>360</v>
      </c>
      <c r="G7" s="78">
        <f t="shared" si="0"/>
        <v>226</v>
      </c>
      <c r="H7" s="78">
        <f t="shared" si="0"/>
        <v>374</v>
      </c>
      <c r="I7" s="78">
        <f t="shared" si="0"/>
        <v>107</v>
      </c>
      <c r="J7" s="78">
        <f t="shared" si="0"/>
        <v>7</v>
      </c>
      <c r="K7" s="78">
        <f t="shared" si="0"/>
        <v>112</v>
      </c>
      <c r="L7" s="79">
        <f t="shared" si="0"/>
        <v>10.319999999999999</v>
      </c>
      <c r="M7" s="78">
        <f t="shared" si="0"/>
        <v>593</v>
      </c>
      <c r="N7" s="79">
        <f t="shared" si="0"/>
        <v>53.58</v>
      </c>
      <c r="O7" s="79">
        <f t="shared" si="0"/>
        <v>43.140000000000015</v>
      </c>
      <c r="P7" s="79">
        <f t="shared" si="0"/>
        <v>10.440000000000001</v>
      </c>
      <c r="Q7" s="78">
        <f t="shared" ref="Q7" si="1">SUM(Q8:Q30)-Q8</f>
        <v>121</v>
      </c>
      <c r="R7" s="79">
        <f t="shared" si="0"/>
        <v>-21.479999999999961</v>
      </c>
      <c r="S7" s="79">
        <f t="shared" ref="S7:U7" si="2">SUM(S8:S30)-S8</f>
        <v>-20.040000000000006</v>
      </c>
      <c r="T7" s="79">
        <f t="shared" si="2"/>
        <v>-1.4399999999999977</v>
      </c>
      <c r="U7" s="79">
        <f t="shared" si="2"/>
        <v>-22.14</v>
      </c>
      <c r="V7" s="265"/>
      <c r="W7" s="265"/>
      <c r="X7" s="265"/>
      <c r="Y7" s="79">
        <f t="shared" ref="Y7:AA7" si="3">SUM(Y8:Y30)-Y8</f>
        <v>-2.8200000000000003</v>
      </c>
      <c r="Z7" s="79">
        <f t="shared" si="3"/>
        <v>-16.499999999999993</v>
      </c>
      <c r="AA7" s="79">
        <f t="shared" si="3"/>
        <v>13.679999999999998</v>
      </c>
    </row>
    <row r="8" spans="1:27" ht="23.1" customHeight="1" x14ac:dyDescent="0.15">
      <c r="A8" s="86">
        <v>1</v>
      </c>
      <c r="B8" s="71" t="s">
        <v>9</v>
      </c>
      <c r="C8" s="78">
        <f>SUM(C9:C23)</f>
        <v>60</v>
      </c>
      <c r="D8" s="78"/>
      <c r="E8" s="78"/>
      <c r="F8" s="78">
        <f t="shared" ref="F8:R8" si="4">SUM(F9:F23)</f>
        <v>300</v>
      </c>
      <c r="G8" s="78"/>
      <c r="H8" s="78"/>
      <c r="I8" s="78"/>
      <c r="J8" s="78"/>
      <c r="K8" s="78">
        <f t="shared" si="4"/>
        <v>60</v>
      </c>
      <c r="L8" s="79">
        <f t="shared" si="4"/>
        <v>7.2000000000000011</v>
      </c>
      <c r="M8" s="78">
        <f t="shared" si="4"/>
        <v>300</v>
      </c>
      <c r="N8" s="79">
        <f t="shared" si="4"/>
        <v>36</v>
      </c>
      <c r="O8" s="79">
        <f t="shared" si="4"/>
        <v>27.36</v>
      </c>
      <c r="P8" s="79">
        <f t="shared" si="4"/>
        <v>8.64</v>
      </c>
      <c r="Q8" s="78">
        <f t="shared" ref="Q8" si="5">SUM(Q9:Q23)</f>
        <v>-300</v>
      </c>
      <c r="R8" s="79">
        <f t="shared" si="4"/>
        <v>-72</v>
      </c>
      <c r="S8" s="79">
        <f t="shared" ref="S8:U8" si="6">SUM(S9:S23)</f>
        <v>-54.72</v>
      </c>
      <c r="T8" s="79">
        <f t="shared" si="6"/>
        <v>-17.28</v>
      </c>
      <c r="U8" s="79">
        <f t="shared" si="6"/>
        <v>-9.36</v>
      </c>
      <c r="V8" s="100">
        <f>SUM(V9:V23)</f>
        <v>155</v>
      </c>
      <c r="W8" s="100">
        <f>SUM(W9:W23)</f>
        <v>80</v>
      </c>
      <c r="X8" s="100">
        <f>SUM(X9:X23)</f>
        <v>-75</v>
      </c>
      <c r="Y8" s="79">
        <f t="shared" ref="Y8:AA8" si="7">SUM(Y9:Y23)</f>
        <v>-10.799999999999997</v>
      </c>
      <c r="Z8" s="79">
        <f t="shared" si="7"/>
        <v>-11.16</v>
      </c>
      <c r="AA8" s="79">
        <f t="shared" si="7"/>
        <v>0.36</v>
      </c>
    </row>
    <row r="9" spans="1:27" ht="23.1" customHeight="1" x14ac:dyDescent="0.15">
      <c r="A9" s="86"/>
      <c r="B9" s="76" t="s">
        <v>277</v>
      </c>
      <c r="C9" s="130"/>
      <c r="D9" s="78"/>
      <c r="E9" s="78"/>
      <c r="F9" s="130">
        <v>1</v>
      </c>
      <c r="G9" s="78"/>
      <c r="H9" s="78"/>
      <c r="I9" s="78"/>
      <c r="J9" s="78"/>
      <c r="K9" s="130"/>
      <c r="L9" s="73"/>
      <c r="M9" s="130">
        <v>1</v>
      </c>
      <c r="N9" s="73">
        <f>M9*0.3*0.4</f>
        <v>0.12</v>
      </c>
      <c r="O9" s="73">
        <v>0.12</v>
      </c>
      <c r="P9" s="73">
        <f>N9-O9</f>
        <v>0</v>
      </c>
      <c r="Q9" s="130">
        <f>H9+I9-F9</f>
        <v>-1</v>
      </c>
      <c r="R9" s="73">
        <f>Q9*0.3*0.4*2</f>
        <v>-0.24</v>
      </c>
      <c r="S9" s="73">
        <v>-0.24</v>
      </c>
      <c r="T9" s="73">
        <f>R9-S9</f>
        <v>0</v>
      </c>
      <c r="U9" s="73">
        <v>-0.6</v>
      </c>
      <c r="V9" s="99">
        <f>VLOOKUP(B9,'[1]普通高中免杂费+生活费补助'!$A$8:$B$21,2,0)</f>
        <v>5</v>
      </c>
      <c r="W9" s="99">
        <f>VLOOKUP(B9,[2]中职生活费补助!$A$19:$B$32,2,0)</f>
        <v>0</v>
      </c>
      <c r="X9" s="101">
        <f>W9-V9</f>
        <v>-5</v>
      </c>
      <c r="Y9" s="73">
        <f>L9+P9+T9+U9</f>
        <v>-0.6</v>
      </c>
      <c r="Z9" s="73">
        <f>Y9</f>
        <v>-0.6</v>
      </c>
      <c r="AA9" s="73"/>
    </row>
    <row r="10" spans="1:27" ht="23.1" customHeight="1" x14ac:dyDescent="0.15">
      <c r="A10" s="86"/>
      <c r="B10" s="76" t="s">
        <v>278</v>
      </c>
      <c r="C10" s="130">
        <v>2</v>
      </c>
      <c r="D10" s="78"/>
      <c r="E10" s="78"/>
      <c r="F10" s="130">
        <v>8</v>
      </c>
      <c r="G10" s="78"/>
      <c r="H10" s="78"/>
      <c r="I10" s="78"/>
      <c r="J10" s="78"/>
      <c r="K10" s="130">
        <v>2</v>
      </c>
      <c r="L10" s="73">
        <f>K10*0.3*0.4</f>
        <v>0.24</v>
      </c>
      <c r="M10" s="130">
        <v>8</v>
      </c>
      <c r="N10" s="73">
        <f t="shared" ref="N10:N23" si="8">M10*0.3*0.4</f>
        <v>0.96</v>
      </c>
      <c r="O10" s="73">
        <v>0.96</v>
      </c>
      <c r="P10" s="73">
        <f t="shared" ref="P10:P30" si="9">N10-O10</f>
        <v>0</v>
      </c>
      <c r="Q10" s="130">
        <f t="shared" ref="Q10:Q30" si="10">H10+I10-F10</f>
        <v>-8</v>
      </c>
      <c r="R10" s="73">
        <f t="shared" ref="R10:R23" si="11">Q10*0.3*0.4*2</f>
        <v>-1.92</v>
      </c>
      <c r="S10" s="73">
        <v>-1.92</v>
      </c>
      <c r="T10" s="73">
        <f t="shared" ref="T10:T30" si="12">R10-S10</f>
        <v>0</v>
      </c>
      <c r="U10" s="73">
        <v>-0.48</v>
      </c>
      <c r="V10" s="99">
        <v>6</v>
      </c>
      <c r="W10" s="99">
        <v>2</v>
      </c>
      <c r="X10" s="101">
        <f t="shared" ref="X10:X23" si="13">W10-V10</f>
        <v>-4</v>
      </c>
      <c r="Y10" s="73">
        <f t="shared" ref="Y10:Y30" si="14">L10+P10+T10+U10</f>
        <v>-0.24</v>
      </c>
      <c r="Z10" s="73">
        <f>Y10</f>
        <v>-0.24</v>
      </c>
      <c r="AA10" s="73"/>
    </row>
    <row r="11" spans="1:27" ht="23.1" customHeight="1" x14ac:dyDescent="0.15">
      <c r="A11" s="86"/>
      <c r="B11" s="76" t="s">
        <v>279</v>
      </c>
      <c r="C11" s="130">
        <v>5</v>
      </c>
      <c r="D11" s="78"/>
      <c r="E11" s="78"/>
      <c r="F11" s="130">
        <v>48</v>
      </c>
      <c r="G11" s="78"/>
      <c r="H11" s="78"/>
      <c r="I11" s="78"/>
      <c r="J11" s="78"/>
      <c r="K11" s="130">
        <v>5</v>
      </c>
      <c r="L11" s="73">
        <f t="shared" ref="L11:L22" si="15">K11*0.3*0.4</f>
        <v>0.60000000000000009</v>
      </c>
      <c r="M11" s="130">
        <v>48</v>
      </c>
      <c r="N11" s="73">
        <f t="shared" si="8"/>
        <v>5.76</v>
      </c>
      <c r="O11" s="73">
        <v>5.16</v>
      </c>
      <c r="P11" s="73">
        <f t="shared" si="9"/>
        <v>0.59999999999999964</v>
      </c>
      <c r="Q11" s="130">
        <f t="shared" si="10"/>
        <v>-48</v>
      </c>
      <c r="R11" s="73">
        <f t="shared" si="11"/>
        <v>-11.52</v>
      </c>
      <c r="S11" s="73">
        <v>-10.32</v>
      </c>
      <c r="T11" s="73">
        <f t="shared" si="12"/>
        <v>-1.1999999999999993</v>
      </c>
      <c r="U11" s="73"/>
      <c r="V11" s="99">
        <v>21</v>
      </c>
      <c r="W11" s="99">
        <v>22</v>
      </c>
      <c r="X11" s="101">
        <f t="shared" si="13"/>
        <v>1</v>
      </c>
      <c r="Y11" s="73">
        <f t="shared" si="14"/>
        <v>4.4408920985006262E-16</v>
      </c>
      <c r="Z11" s="73"/>
      <c r="AA11" s="73"/>
    </row>
    <row r="12" spans="1:27" ht="23.1" customHeight="1" x14ac:dyDescent="0.15">
      <c r="A12" s="86"/>
      <c r="B12" s="76" t="s">
        <v>280</v>
      </c>
      <c r="C12" s="130"/>
      <c r="D12" s="78"/>
      <c r="E12" s="78"/>
      <c r="F12" s="130">
        <v>1</v>
      </c>
      <c r="G12" s="78"/>
      <c r="H12" s="78"/>
      <c r="I12" s="78"/>
      <c r="J12" s="78"/>
      <c r="K12" s="130"/>
      <c r="L12" s="73">
        <f t="shared" si="15"/>
        <v>0</v>
      </c>
      <c r="M12" s="130">
        <v>1</v>
      </c>
      <c r="N12" s="73">
        <f t="shared" si="8"/>
        <v>0.12</v>
      </c>
      <c r="O12" s="73">
        <v>0.12</v>
      </c>
      <c r="P12" s="73">
        <f t="shared" si="9"/>
        <v>0</v>
      </c>
      <c r="Q12" s="130">
        <f t="shared" si="10"/>
        <v>-1</v>
      </c>
      <c r="R12" s="73">
        <f t="shared" si="11"/>
        <v>-0.24</v>
      </c>
      <c r="S12" s="73">
        <v>-0.24</v>
      </c>
      <c r="T12" s="73">
        <f t="shared" si="12"/>
        <v>0</v>
      </c>
      <c r="U12" s="73"/>
      <c r="V12" s="99"/>
      <c r="W12" s="99"/>
      <c r="X12" s="101">
        <f t="shared" si="13"/>
        <v>0</v>
      </c>
      <c r="Y12" s="73">
        <f t="shared" si="14"/>
        <v>0</v>
      </c>
      <c r="Z12" s="73"/>
      <c r="AA12" s="73"/>
    </row>
    <row r="13" spans="1:27" ht="23.1" customHeight="1" x14ac:dyDescent="0.15">
      <c r="A13" s="86"/>
      <c r="B13" s="76" t="s">
        <v>281</v>
      </c>
      <c r="C13" s="130">
        <v>4</v>
      </c>
      <c r="D13" s="78"/>
      <c r="E13" s="78"/>
      <c r="F13" s="130">
        <v>8</v>
      </c>
      <c r="G13" s="78"/>
      <c r="H13" s="78"/>
      <c r="I13" s="78"/>
      <c r="J13" s="78"/>
      <c r="K13" s="130">
        <v>4</v>
      </c>
      <c r="L13" s="73">
        <f t="shared" si="15"/>
        <v>0.48</v>
      </c>
      <c r="M13" s="130">
        <v>8</v>
      </c>
      <c r="N13" s="73">
        <f t="shared" si="8"/>
        <v>0.96</v>
      </c>
      <c r="O13" s="73">
        <v>0.96</v>
      </c>
      <c r="P13" s="73">
        <f t="shared" si="9"/>
        <v>0</v>
      </c>
      <c r="Q13" s="130">
        <f t="shared" si="10"/>
        <v>-8</v>
      </c>
      <c r="R13" s="73">
        <f t="shared" si="11"/>
        <v>-1.92</v>
      </c>
      <c r="S13" s="73">
        <v>-1.92</v>
      </c>
      <c r="T13" s="73">
        <f t="shared" si="12"/>
        <v>0</v>
      </c>
      <c r="U13" s="73">
        <v>-0.36</v>
      </c>
      <c r="V13" s="99">
        <f>VLOOKUP(B13,'[1]普通高中免杂费+生活费补助'!$A$8:$B$21,2,0)</f>
        <v>7</v>
      </c>
      <c r="W13" s="99">
        <f>VLOOKUP(B13,[2]中职生活费补助!$A$19:$B$32,2,0)</f>
        <v>4</v>
      </c>
      <c r="X13" s="101">
        <f t="shared" si="13"/>
        <v>-3</v>
      </c>
      <c r="Y13" s="73">
        <f t="shared" si="14"/>
        <v>0.12</v>
      </c>
      <c r="Z13" s="73"/>
      <c r="AA13" s="73">
        <f>Y13</f>
        <v>0.12</v>
      </c>
    </row>
    <row r="14" spans="1:27" ht="23.1" customHeight="1" x14ac:dyDescent="0.15">
      <c r="A14" s="86"/>
      <c r="B14" s="76" t="s">
        <v>282</v>
      </c>
      <c r="C14" s="130"/>
      <c r="D14" s="78"/>
      <c r="E14" s="78"/>
      <c r="F14" s="130">
        <v>3</v>
      </c>
      <c r="G14" s="78"/>
      <c r="H14" s="78"/>
      <c r="I14" s="78"/>
      <c r="J14" s="78"/>
      <c r="K14" s="130"/>
      <c r="L14" s="73">
        <f t="shared" si="15"/>
        <v>0</v>
      </c>
      <c r="M14" s="130">
        <v>3</v>
      </c>
      <c r="N14" s="73">
        <f t="shared" si="8"/>
        <v>0.36</v>
      </c>
      <c r="O14" s="73">
        <v>0.36</v>
      </c>
      <c r="P14" s="73">
        <f t="shared" si="9"/>
        <v>0</v>
      </c>
      <c r="Q14" s="130">
        <f t="shared" si="10"/>
        <v>-3</v>
      </c>
      <c r="R14" s="73">
        <f t="shared" si="11"/>
        <v>-0.72</v>
      </c>
      <c r="S14" s="73">
        <v>-0.72</v>
      </c>
      <c r="T14" s="73">
        <f t="shared" si="12"/>
        <v>0</v>
      </c>
      <c r="U14" s="73">
        <v>-0.12</v>
      </c>
      <c r="V14" s="99">
        <f>VLOOKUP(B14,'[1]普通高中免杂费+生活费补助'!$A$8:$B$21,2,0)</f>
        <v>2</v>
      </c>
      <c r="W14" s="99">
        <f>VLOOKUP(B14,[2]中职生活费补助!$A$19:$B$32,2,0)</f>
        <v>1</v>
      </c>
      <c r="X14" s="101">
        <f t="shared" si="13"/>
        <v>-1</v>
      </c>
      <c r="Y14" s="73">
        <f t="shared" si="14"/>
        <v>-0.12</v>
      </c>
      <c r="Z14" s="73">
        <f>Y14</f>
        <v>-0.12</v>
      </c>
      <c r="AA14" s="73"/>
    </row>
    <row r="15" spans="1:27" ht="23.1" customHeight="1" x14ac:dyDescent="0.15">
      <c r="A15" s="86"/>
      <c r="B15" s="76" t="s">
        <v>283</v>
      </c>
      <c r="C15" s="130">
        <v>2</v>
      </c>
      <c r="D15" s="78"/>
      <c r="E15" s="78"/>
      <c r="F15" s="130">
        <v>4</v>
      </c>
      <c r="G15" s="78"/>
      <c r="H15" s="78"/>
      <c r="I15" s="78"/>
      <c r="J15" s="78"/>
      <c r="K15" s="130">
        <v>2</v>
      </c>
      <c r="L15" s="73">
        <f t="shared" si="15"/>
        <v>0.24</v>
      </c>
      <c r="M15" s="130">
        <v>4</v>
      </c>
      <c r="N15" s="73">
        <f t="shared" si="8"/>
        <v>0.48</v>
      </c>
      <c r="O15" s="73">
        <v>0.24</v>
      </c>
      <c r="P15" s="73">
        <f t="shared" si="9"/>
        <v>0.24</v>
      </c>
      <c r="Q15" s="130">
        <f t="shared" si="10"/>
        <v>-4</v>
      </c>
      <c r="R15" s="73">
        <f t="shared" si="11"/>
        <v>-0.96</v>
      </c>
      <c r="S15" s="73">
        <v>-0.48</v>
      </c>
      <c r="T15" s="73">
        <f t="shared" si="12"/>
        <v>-0.48</v>
      </c>
      <c r="U15" s="73">
        <v>-0.12</v>
      </c>
      <c r="V15" s="99">
        <f>VLOOKUP(B15,'[1]普通高中免杂费+生活费补助'!$A$8:$B$21,2,0)</f>
        <v>1</v>
      </c>
      <c r="W15" s="99">
        <f>VLOOKUP(B15,[2]中职生活费补助!$A$19:$B$32,2,0)</f>
        <v>0</v>
      </c>
      <c r="X15" s="101">
        <f t="shared" si="13"/>
        <v>-1</v>
      </c>
      <c r="Y15" s="73">
        <f t="shared" si="14"/>
        <v>-0.12</v>
      </c>
      <c r="Z15" s="73">
        <f>Y15</f>
        <v>-0.12</v>
      </c>
      <c r="AA15" s="73"/>
    </row>
    <row r="16" spans="1:27" ht="23.1" customHeight="1" x14ac:dyDescent="0.15">
      <c r="A16" s="86"/>
      <c r="B16" s="76" t="s">
        <v>284</v>
      </c>
      <c r="C16" s="130">
        <v>14</v>
      </c>
      <c r="D16" s="78"/>
      <c r="E16" s="78"/>
      <c r="F16" s="130">
        <v>60</v>
      </c>
      <c r="G16" s="78"/>
      <c r="H16" s="78"/>
      <c r="I16" s="78"/>
      <c r="J16" s="78"/>
      <c r="K16" s="130">
        <v>14</v>
      </c>
      <c r="L16" s="73">
        <f t="shared" si="15"/>
        <v>1.6800000000000002</v>
      </c>
      <c r="M16" s="130">
        <v>60</v>
      </c>
      <c r="N16" s="73">
        <f t="shared" si="8"/>
        <v>7.2</v>
      </c>
      <c r="O16" s="73">
        <v>4.32</v>
      </c>
      <c r="P16" s="73">
        <f t="shared" si="9"/>
        <v>2.88</v>
      </c>
      <c r="Q16" s="130">
        <f t="shared" si="10"/>
        <v>-60</v>
      </c>
      <c r="R16" s="73">
        <f t="shared" si="11"/>
        <v>-14.4</v>
      </c>
      <c r="S16" s="73">
        <v>-8.64</v>
      </c>
      <c r="T16" s="73">
        <f t="shared" si="12"/>
        <v>-5.76</v>
      </c>
      <c r="U16" s="73">
        <v>-1.2</v>
      </c>
      <c r="V16" s="99">
        <f>VLOOKUP(B16,'[1]普通高中免杂费+生活费补助'!$A$8:$B$21,2,0)</f>
        <v>20</v>
      </c>
      <c r="W16" s="99">
        <f>VLOOKUP(B16,[2]中职生活费补助!$A$19:$B$32,2,0)</f>
        <v>10</v>
      </c>
      <c r="X16" s="101">
        <f t="shared" si="13"/>
        <v>-10</v>
      </c>
      <c r="Y16" s="73">
        <f t="shared" si="14"/>
        <v>-2.3999999999999995</v>
      </c>
      <c r="Z16" s="73">
        <f>Y16</f>
        <v>-2.3999999999999995</v>
      </c>
      <c r="AA16" s="73"/>
    </row>
    <row r="17" spans="1:27" ht="23.1" customHeight="1" x14ac:dyDescent="0.15">
      <c r="A17" s="86"/>
      <c r="B17" s="76" t="s">
        <v>285</v>
      </c>
      <c r="C17" s="130">
        <v>5</v>
      </c>
      <c r="D17" s="78"/>
      <c r="E17" s="78"/>
      <c r="F17" s="130">
        <v>6</v>
      </c>
      <c r="G17" s="78"/>
      <c r="H17" s="78"/>
      <c r="I17" s="78"/>
      <c r="J17" s="78"/>
      <c r="K17" s="130">
        <v>5</v>
      </c>
      <c r="L17" s="73">
        <f t="shared" si="15"/>
        <v>0.60000000000000009</v>
      </c>
      <c r="M17" s="130">
        <v>6</v>
      </c>
      <c r="N17" s="73">
        <f t="shared" si="8"/>
        <v>0.72</v>
      </c>
      <c r="O17" s="73">
        <v>0.24</v>
      </c>
      <c r="P17" s="73">
        <f t="shared" si="9"/>
        <v>0.48</v>
      </c>
      <c r="Q17" s="130">
        <f t="shared" si="10"/>
        <v>-6</v>
      </c>
      <c r="R17" s="73">
        <f t="shared" si="11"/>
        <v>-1.44</v>
      </c>
      <c r="S17" s="73">
        <v>-0.48</v>
      </c>
      <c r="T17" s="73">
        <f t="shared" si="12"/>
        <v>-0.96</v>
      </c>
      <c r="U17" s="73">
        <v>-1.2</v>
      </c>
      <c r="V17" s="99">
        <f>VLOOKUP(B17,'[1]普通高中免杂费+生活费补助'!$A$8:$B$21,2,0)</f>
        <v>12</v>
      </c>
      <c r="W17" s="99">
        <f>VLOOKUP(B17,[2]中职生活费补助!$A$19:$B$32,2,0)</f>
        <v>2</v>
      </c>
      <c r="X17" s="101">
        <f t="shared" si="13"/>
        <v>-10</v>
      </c>
      <c r="Y17" s="73">
        <f t="shared" si="14"/>
        <v>-1.0799999999999998</v>
      </c>
      <c r="Z17" s="73">
        <f>Y17</f>
        <v>-1.0799999999999998</v>
      </c>
      <c r="AA17" s="73"/>
    </row>
    <row r="18" spans="1:27" ht="23.1" customHeight="1" x14ac:dyDescent="0.15">
      <c r="A18" s="86"/>
      <c r="B18" s="76" t="s">
        <v>286</v>
      </c>
      <c r="C18" s="130"/>
      <c r="D18" s="78"/>
      <c r="E18" s="78"/>
      <c r="F18" s="130">
        <v>4</v>
      </c>
      <c r="G18" s="78"/>
      <c r="H18" s="78"/>
      <c r="I18" s="78"/>
      <c r="J18" s="78"/>
      <c r="K18" s="130"/>
      <c r="L18" s="73">
        <f t="shared" si="15"/>
        <v>0</v>
      </c>
      <c r="M18" s="130">
        <v>4</v>
      </c>
      <c r="N18" s="73">
        <f t="shared" si="8"/>
        <v>0.48</v>
      </c>
      <c r="O18" s="73">
        <v>0.48</v>
      </c>
      <c r="P18" s="73">
        <f t="shared" si="9"/>
        <v>0</v>
      </c>
      <c r="Q18" s="130">
        <f t="shared" si="10"/>
        <v>-4</v>
      </c>
      <c r="R18" s="73">
        <f t="shared" si="11"/>
        <v>-0.96</v>
      </c>
      <c r="S18" s="73">
        <v>-0.96</v>
      </c>
      <c r="T18" s="73">
        <f t="shared" si="12"/>
        <v>0</v>
      </c>
      <c r="U18" s="73"/>
      <c r="V18" s="99">
        <f>VLOOKUP(B18,'[1]普通高中免杂费+生活费补助'!$A$8:$B$21,2,0)</f>
        <v>1</v>
      </c>
      <c r="W18" s="99">
        <f>VLOOKUP(B18,[2]中职生活费补助!$A$19:$B$32,2,0)</f>
        <v>2</v>
      </c>
      <c r="X18" s="101">
        <f t="shared" si="13"/>
        <v>1</v>
      </c>
      <c r="Y18" s="73">
        <f t="shared" si="14"/>
        <v>0</v>
      </c>
      <c r="Z18" s="73"/>
      <c r="AA18" s="73"/>
    </row>
    <row r="19" spans="1:27" ht="23.1" customHeight="1" x14ac:dyDescent="0.15">
      <c r="A19" s="86"/>
      <c r="B19" s="76" t="s">
        <v>287</v>
      </c>
      <c r="C19" s="130">
        <v>1</v>
      </c>
      <c r="D19" s="78"/>
      <c r="E19" s="78"/>
      <c r="F19" s="130">
        <v>9</v>
      </c>
      <c r="G19" s="78"/>
      <c r="H19" s="78"/>
      <c r="I19" s="78"/>
      <c r="J19" s="78"/>
      <c r="K19" s="130">
        <v>1</v>
      </c>
      <c r="L19" s="73">
        <f t="shared" si="15"/>
        <v>0.12</v>
      </c>
      <c r="M19" s="130">
        <v>9</v>
      </c>
      <c r="N19" s="73">
        <f t="shared" si="8"/>
        <v>1.0799999999999998</v>
      </c>
      <c r="O19" s="73">
        <v>1.08</v>
      </c>
      <c r="P19" s="73">
        <f t="shared" si="9"/>
        <v>0</v>
      </c>
      <c r="Q19" s="130">
        <f t="shared" si="10"/>
        <v>-9</v>
      </c>
      <c r="R19" s="73">
        <f t="shared" si="11"/>
        <v>-2.1599999999999997</v>
      </c>
      <c r="S19" s="73">
        <v>-2.16</v>
      </c>
      <c r="T19" s="73">
        <f t="shared" si="12"/>
        <v>0</v>
      </c>
      <c r="U19" s="73">
        <v>-0.24</v>
      </c>
      <c r="V19" s="99">
        <f>VLOOKUP(B19,'[1]普通高中免杂费+生活费补助'!$A$8:$B$21,2,0)</f>
        <v>5</v>
      </c>
      <c r="W19" s="99">
        <f>VLOOKUP(B19,[2]中职生活费补助!$A$19:$B$32,2,0)</f>
        <v>3</v>
      </c>
      <c r="X19" s="101">
        <f t="shared" si="13"/>
        <v>-2</v>
      </c>
      <c r="Y19" s="73">
        <f t="shared" si="14"/>
        <v>-0.12</v>
      </c>
      <c r="Z19" s="73">
        <f>Y19</f>
        <v>-0.12</v>
      </c>
      <c r="AA19" s="73"/>
    </row>
    <row r="20" spans="1:27" ht="23.1" customHeight="1" x14ac:dyDescent="0.15">
      <c r="A20" s="86"/>
      <c r="B20" s="76" t="s">
        <v>288</v>
      </c>
      <c r="C20" s="130">
        <v>2</v>
      </c>
      <c r="D20" s="78"/>
      <c r="E20" s="78"/>
      <c r="F20" s="130">
        <v>12</v>
      </c>
      <c r="G20" s="78"/>
      <c r="H20" s="78"/>
      <c r="I20" s="78"/>
      <c r="J20" s="78"/>
      <c r="K20" s="130">
        <v>2</v>
      </c>
      <c r="L20" s="73">
        <f t="shared" si="15"/>
        <v>0.24</v>
      </c>
      <c r="M20" s="130">
        <v>12</v>
      </c>
      <c r="N20" s="73">
        <f t="shared" si="8"/>
        <v>1.44</v>
      </c>
      <c r="O20" s="73">
        <v>1.44</v>
      </c>
      <c r="P20" s="73">
        <f t="shared" si="9"/>
        <v>0</v>
      </c>
      <c r="Q20" s="130">
        <f t="shared" si="10"/>
        <v>-12</v>
      </c>
      <c r="R20" s="73">
        <f t="shared" si="11"/>
        <v>-2.88</v>
      </c>
      <c r="S20" s="73">
        <v>-2.88</v>
      </c>
      <c r="T20" s="73">
        <f t="shared" si="12"/>
        <v>0</v>
      </c>
      <c r="U20" s="73"/>
      <c r="V20" s="99">
        <f>VLOOKUP(B20,'[1]普通高中免杂费+生活费补助'!$A$8:$B$21,2,0)</f>
        <v>6</v>
      </c>
      <c r="W20" s="99">
        <f>VLOOKUP(B20,[2]中职生活费补助!$A$19:$B$32,2,0)</f>
        <v>7</v>
      </c>
      <c r="X20" s="101">
        <f t="shared" si="13"/>
        <v>1</v>
      </c>
      <c r="Y20" s="73">
        <f t="shared" si="14"/>
        <v>0.24</v>
      </c>
      <c r="Z20" s="73"/>
      <c r="AA20" s="73">
        <f>Y20</f>
        <v>0.24</v>
      </c>
    </row>
    <row r="21" spans="1:27" ht="23.1" customHeight="1" x14ac:dyDescent="0.15">
      <c r="A21" s="86"/>
      <c r="B21" s="76" t="s">
        <v>289</v>
      </c>
      <c r="C21" s="130">
        <v>11</v>
      </c>
      <c r="D21" s="78"/>
      <c r="E21" s="78"/>
      <c r="F21" s="130">
        <v>23</v>
      </c>
      <c r="G21" s="78"/>
      <c r="H21" s="78"/>
      <c r="I21" s="78"/>
      <c r="J21" s="78"/>
      <c r="K21" s="130">
        <v>11</v>
      </c>
      <c r="L21" s="73">
        <f t="shared" si="15"/>
        <v>1.32</v>
      </c>
      <c r="M21" s="130">
        <v>23</v>
      </c>
      <c r="N21" s="73">
        <f t="shared" si="8"/>
        <v>2.76</v>
      </c>
      <c r="O21" s="73">
        <v>2.16</v>
      </c>
      <c r="P21" s="73">
        <f t="shared" si="9"/>
        <v>0.59999999999999964</v>
      </c>
      <c r="Q21" s="130">
        <f t="shared" si="10"/>
        <v>-23</v>
      </c>
      <c r="R21" s="73">
        <f t="shared" si="11"/>
        <v>-5.52</v>
      </c>
      <c r="S21" s="73">
        <v>-4.32</v>
      </c>
      <c r="T21" s="73">
        <f t="shared" si="12"/>
        <v>-1.1999999999999993</v>
      </c>
      <c r="U21" s="73">
        <v>-0.84</v>
      </c>
      <c r="V21" s="99">
        <f>VLOOKUP(B21,'[1]普通高中免杂费+生活费补助'!$A$8:$B$21,2,0)</f>
        <v>18</v>
      </c>
      <c r="W21" s="99">
        <f>VLOOKUP(B21,[2]中职生活费补助!$A$19:$B$32,2,0)</f>
        <v>11</v>
      </c>
      <c r="X21" s="101">
        <f t="shared" si="13"/>
        <v>-7</v>
      </c>
      <c r="Y21" s="73">
        <f t="shared" si="14"/>
        <v>-0.11999999999999955</v>
      </c>
      <c r="Z21" s="73">
        <f>Y21</f>
        <v>-0.11999999999999955</v>
      </c>
      <c r="AA21" s="73"/>
    </row>
    <row r="22" spans="1:27" ht="23.1" customHeight="1" x14ac:dyDescent="0.15">
      <c r="A22" s="86"/>
      <c r="B22" s="76" t="s">
        <v>290</v>
      </c>
      <c r="C22" s="130">
        <v>14</v>
      </c>
      <c r="D22" s="78"/>
      <c r="E22" s="78"/>
      <c r="F22" s="130">
        <v>66</v>
      </c>
      <c r="G22" s="78"/>
      <c r="H22" s="78"/>
      <c r="I22" s="78"/>
      <c r="J22" s="78"/>
      <c r="K22" s="130">
        <v>14</v>
      </c>
      <c r="L22" s="73">
        <f t="shared" si="15"/>
        <v>1.6800000000000002</v>
      </c>
      <c r="M22" s="130">
        <v>66</v>
      </c>
      <c r="N22" s="73">
        <f t="shared" si="8"/>
        <v>7.9200000000000008</v>
      </c>
      <c r="O22" s="73">
        <v>4.68</v>
      </c>
      <c r="P22" s="73">
        <f t="shared" si="9"/>
        <v>3.2400000000000011</v>
      </c>
      <c r="Q22" s="130">
        <f t="shared" si="10"/>
        <v>-66</v>
      </c>
      <c r="R22" s="73">
        <f t="shared" si="11"/>
        <v>-15.840000000000002</v>
      </c>
      <c r="S22" s="73">
        <v>-9.36</v>
      </c>
      <c r="T22" s="73">
        <f t="shared" si="12"/>
        <v>-6.4800000000000022</v>
      </c>
      <c r="U22" s="73">
        <v>-2.52</v>
      </c>
      <c r="V22" s="99">
        <f>VLOOKUP(B22,'[1]普通高中免杂费+生活费补助'!$A$8:$B$21,2,0)</f>
        <v>29</v>
      </c>
      <c r="W22" s="99">
        <f>VLOOKUP(B22,[2]中职生活费补助!$A$19:$B$32,2,0)</f>
        <v>8</v>
      </c>
      <c r="X22" s="101">
        <f t="shared" si="13"/>
        <v>-21</v>
      </c>
      <c r="Y22" s="73">
        <f t="shared" si="14"/>
        <v>-4.08</v>
      </c>
      <c r="Z22" s="73">
        <f>Y22</f>
        <v>-4.08</v>
      </c>
      <c r="AA22" s="73"/>
    </row>
    <row r="23" spans="1:27" ht="23.1" customHeight="1" x14ac:dyDescent="0.15">
      <c r="A23" s="86"/>
      <c r="B23" s="76" t="s">
        <v>291</v>
      </c>
      <c r="C23" s="130"/>
      <c r="D23" s="78"/>
      <c r="E23" s="78"/>
      <c r="F23" s="130">
        <v>47</v>
      </c>
      <c r="G23" s="78"/>
      <c r="H23" s="78"/>
      <c r="I23" s="78"/>
      <c r="J23" s="78"/>
      <c r="K23" s="130"/>
      <c r="L23" s="73"/>
      <c r="M23" s="130">
        <v>47</v>
      </c>
      <c r="N23" s="73">
        <f t="shared" si="8"/>
        <v>5.6400000000000006</v>
      </c>
      <c r="O23" s="73">
        <v>5.04</v>
      </c>
      <c r="P23" s="73">
        <f t="shared" si="9"/>
        <v>0.60000000000000053</v>
      </c>
      <c r="Q23" s="130">
        <f t="shared" si="10"/>
        <v>-47</v>
      </c>
      <c r="R23" s="73">
        <f t="shared" si="11"/>
        <v>-11.280000000000001</v>
      </c>
      <c r="S23" s="73">
        <v>-10.08</v>
      </c>
      <c r="T23" s="73">
        <f t="shared" si="12"/>
        <v>-1.2000000000000011</v>
      </c>
      <c r="U23" s="73">
        <v>-1.68</v>
      </c>
      <c r="V23" s="99">
        <f>VLOOKUP(B23,'[1]普通高中免杂费+生活费补助'!$A$8:$B$21,2,0)</f>
        <v>22</v>
      </c>
      <c r="W23" s="99">
        <f>VLOOKUP(B23,[2]中职生活费补助!$A$19:$B$32,2,0)</f>
        <v>8</v>
      </c>
      <c r="X23" s="101">
        <f t="shared" si="13"/>
        <v>-14</v>
      </c>
      <c r="Y23" s="73">
        <f t="shared" si="14"/>
        <v>-2.2800000000000002</v>
      </c>
      <c r="Z23" s="73">
        <f>Y23</f>
        <v>-2.2800000000000002</v>
      </c>
      <c r="AA23" s="73"/>
    </row>
    <row r="24" spans="1:27" ht="23.1" customHeight="1" x14ac:dyDescent="0.15">
      <c r="A24" s="86">
        <v>2</v>
      </c>
      <c r="B24" s="71" t="s">
        <v>10</v>
      </c>
      <c r="C24" s="78">
        <v>1</v>
      </c>
      <c r="D24" s="78">
        <v>2</v>
      </c>
      <c r="E24" s="78"/>
      <c r="F24" s="78"/>
      <c r="G24" s="78"/>
      <c r="H24" s="78">
        <v>1</v>
      </c>
      <c r="I24" s="78">
        <v>2</v>
      </c>
      <c r="J24" s="78">
        <v>1</v>
      </c>
      <c r="K24" s="78">
        <v>3</v>
      </c>
      <c r="L24" s="79">
        <f>K24*0.3*0.2</f>
        <v>0.18</v>
      </c>
      <c r="M24" s="78">
        <v>1</v>
      </c>
      <c r="N24" s="79">
        <f>M24*0.3*0.2</f>
        <v>0.06</v>
      </c>
      <c r="O24" s="79">
        <v>0.78</v>
      </c>
      <c r="P24" s="79">
        <f t="shared" si="9"/>
        <v>-0.72</v>
      </c>
      <c r="Q24" s="78">
        <f t="shared" si="10"/>
        <v>3</v>
      </c>
      <c r="R24" s="79">
        <f>Q24*0.3*0.2*2</f>
        <v>0.36</v>
      </c>
      <c r="S24" s="79">
        <v>-1.2</v>
      </c>
      <c r="T24" s="79">
        <f t="shared" si="12"/>
        <v>1.56</v>
      </c>
      <c r="U24" s="79">
        <v>-0.12</v>
      </c>
      <c r="V24" s="166"/>
      <c r="W24" s="166"/>
      <c r="X24" s="166"/>
      <c r="Y24" s="79">
        <f t="shared" si="14"/>
        <v>0.9</v>
      </c>
      <c r="Z24" s="79"/>
      <c r="AA24" s="79">
        <f>Y24</f>
        <v>0.9</v>
      </c>
    </row>
    <row r="25" spans="1:27" ht="23.1" customHeight="1" x14ac:dyDescent="0.15">
      <c r="A25" s="86">
        <v>3</v>
      </c>
      <c r="B25" s="71" t="s">
        <v>11</v>
      </c>
      <c r="C25" s="78">
        <v>12</v>
      </c>
      <c r="D25" s="78"/>
      <c r="E25" s="78"/>
      <c r="F25" s="78">
        <v>49</v>
      </c>
      <c r="G25" s="78"/>
      <c r="H25" s="78">
        <v>6</v>
      </c>
      <c r="I25" s="78"/>
      <c r="J25" s="78"/>
      <c r="K25" s="78">
        <v>12</v>
      </c>
      <c r="L25" s="79">
        <f t="shared" ref="L25:L29" si="16">K25*0.3*0.2</f>
        <v>0.72</v>
      </c>
      <c r="M25" s="78">
        <v>49</v>
      </c>
      <c r="N25" s="79">
        <f t="shared" ref="N25:N29" si="17">M25*0.3*0.2</f>
        <v>2.94</v>
      </c>
      <c r="O25" s="79">
        <v>2.2799999999999998</v>
      </c>
      <c r="P25" s="79">
        <f t="shared" si="9"/>
        <v>0.66000000000000014</v>
      </c>
      <c r="Q25" s="78">
        <f t="shared" si="10"/>
        <v>-43</v>
      </c>
      <c r="R25" s="79">
        <f t="shared" ref="R25:R30" si="18">Q25*0.3*0.2*2</f>
        <v>-5.16</v>
      </c>
      <c r="S25" s="79">
        <v>-4.08</v>
      </c>
      <c r="T25" s="79">
        <f t="shared" si="12"/>
        <v>-1.08</v>
      </c>
      <c r="U25" s="79">
        <v>-2.2799999999999998</v>
      </c>
      <c r="V25" s="166"/>
      <c r="W25" s="166"/>
      <c r="X25" s="166"/>
      <c r="Y25" s="79">
        <f t="shared" si="14"/>
        <v>-1.9799999999999998</v>
      </c>
      <c r="Z25" s="79">
        <f>Y25</f>
        <v>-1.9799999999999998</v>
      </c>
      <c r="AA25" s="79"/>
    </row>
    <row r="26" spans="1:27" ht="23.1" customHeight="1" x14ac:dyDescent="0.15">
      <c r="A26" s="86">
        <v>4</v>
      </c>
      <c r="B26" s="71" t="s">
        <v>12</v>
      </c>
      <c r="C26" s="78"/>
      <c r="D26" s="78"/>
      <c r="E26" s="78"/>
      <c r="F26" s="78">
        <v>1</v>
      </c>
      <c r="G26" s="78">
        <v>48</v>
      </c>
      <c r="H26" s="78">
        <v>43</v>
      </c>
      <c r="I26" s="78">
        <v>11</v>
      </c>
      <c r="J26" s="78">
        <v>2</v>
      </c>
      <c r="K26" s="78"/>
      <c r="L26" s="79"/>
      <c r="M26" s="78">
        <v>51</v>
      </c>
      <c r="N26" s="79">
        <f t="shared" si="17"/>
        <v>3.06</v>
      </c>
      <c r="O26" s="79">
        <v>2.64</v>
      </c>
      <c r="P26" s="79">
        <f t="shared" si="9"/>
        <v>0.41999999999999993</v>
      </c>
      <c r="Q26" s="78">
        <f t="shared" si="10"/>
        <v>53</v>
      </c>
      <c r="R26" s="79">
        <f t="shared" si="18"/>
        <v>6.3599999999999994</v>
      </c>
      <c r="S26" s="79">
        <v>3.6</v>
      </c>
      <c r="T26" s="79">
        <f t="shared" si="12"/>
        <v>2.7599999999999993</v>
      </c>
      <c r="U26" s="79">
        <v>-1.02</v>
      </c>
      <c r="V26" s="166"/>
      <c r="W26" s="166"/>
      <c r="X26" s="166"/>
      <c r="Y26" s="79">
        <f t="shared" si="14"/>
        <v>2.1599999999999993</v>
      </c>
      <c r="Z26" s="79"/>
      <c r="AA26" s="79">
        <f>Y26</f>
        <v>2.1599999999999993</v>
      </c>
    </row>
    <row r="27" spans="1:27" ht="23.1" customHeight="1" x14ac:dyDescent="0.15">
      <c r="A27" s="86">
        <v>5</v>
      </c>
      <c r="B27" s="71" t="s">
        <v>13</v>
      </c>
      <c r="C27" s="78"/>
      <c r="D27" s="78"/>
      <c r="E27" s="78">
        <v>1</v>
      </c>
      <c r="F27" s="78">
        <v>1</v>
      </c>
      <c r="G27" s="78"/>
      <c r="H27" s="78">
        <v>4</v>
      </c>
      <c r="I27" s="78">
        <v>2</v>
      </c>
      <c r="J27" s="78"/>
      <c r="K27" s="78">
        <v>1</v>
      </c>
      <c r="L27" s="79">
        <f t="shared" si="16"/>
        <v>0.06</v>
      </c>
      <c r="M27" s="78">
        <v>1</v>
      </c>
      <c r="N27" s="79">
        <f t="shared" si="17"/>
        <v>0.06</v>
      </c>
      <c r="O27" s="79">
        <v>0.12</v>
      </c>
      <c r="P27" s="79">
        <f t="shared" si="9"/>
        <v>-0.06</v>
      </c>
      <c r="Q27" s="78">
        <f t="shared" si="10"/>
        <v>5</v>
      </c>
      <c r="R27" s="79">
        <f t="shared" si="18"/>
        <v>0.60000000000000009</v>
      </c>
      <c r="S27" s="79">
        <v>0.48</v>
      </c>
      <c r="T27" s="79">
        <f t="shared" si="12"/>
        <v>0.12000000000000011</v>
      </c>
      <c r="U27" s="79">
        <v>-0.42</v>
      </c>
      <c r="V27" s="166"/>
      <c r="W27" s="166"/>
      <c r="X27" s="166"/>
      <c r="Y27" s="79">
        <f t="shared" si="14"/>
        <v>-0.29999999999999988</v>
      </c>
      <c r="Z27" s="79">
        <f>Y27</f>
        <v>-0.29999999999999988</v>
      </c>
      <c r="AA27" s="79"/>
    </row>
    <row r="28" spans="1:27" ht="23.1" customHeight="1" x14ac:dyDescent="0.15">
      <c r="A28" s="86">
        <v>6</v>
      </c>
      <c r="B28" s="71" t="s">
        <v>14</v>
      </c>
      <c r="C28" s="78"/>
      <c r="D28" s="78">
        <v>30</v>
      </c>
      <c r="E28" s="78"/>
      <c r="F28" s="78">
        <v>9</v>
      </c>
      <c r="G28" s="78">
        <v>99</v>
      </c>
      <c r="H28" s="78">
        <v>213</v>
      </c>
      <c r="I28" s="78">
        <v>54</v>
      </c>
      <c r="J28" s="78"/>
      <c r="K28" s="78">
        <v>30</v>
      </c>
      <c r="L28" s="79">
        <f t="shared" si="16"/>
        <v>1.8</v>
      </c>
      <c r="M28" s="78">
        <v>108</v>
      </c>
      <c r="N28" s="79">
        <f t="shared" si="17"/>
        <v>6.48</v>
      </c>
      <c r="O28" s="79">
        <v>4.8600000000000003</v>
      </c>
      <c r="P28" s="79">
        <f t="shared" si="9"/>
        <v>1.62</v>
      </c>
      <c r="Q28" s="78">
        <f t="shared" si="10"/>
        <v>258</v>
      </c>
      <c r="R28" s="79">
        <f t="shared" si="18"/>
        <v>30.959999999999997</v>
      </c>
      <c r="S28" s="79">
        <v>23.16</v>
      </c>
      <c r="T28" s="79">
        <f t="shared" si="12"/>
        <v>7.7999999999999972</v>
      </c>
      <c r="U28" s="79">
        <v>-0.96</v>
      </c>
      <c r="V28" s="166"/>
      <c r="W28" s="166"/>
      <c r="X28" s="166"/>
      <c r="Y28" s="79">
        <f t="shared" si="14"/>
        <v>10.259999999999998</v>
      </c>
      <c r="Z28" s="79"/>
      <c r="AA28" s="79">
        <f>Y28</f>
        <v>10.259999999999998</v>
      </c>
    </row>
    <row r="29" spans="1:27" ht="23.1" customHeight="1" x14ac:dyDescent="0.15">
      <c r="A29" s="86">
        <v>7</v>
      </c>
      <c r="B29" s="71" t="s">
        <v>15</v>
      </c>
      <c r="C29" s="78"/>
      <c r="D29" s="78">
        <v>6</v>
      </c>
      <c r="E29" s="78"/>
      <c r="F29" s="78"/>
      <c r="G29" s="78">
        <v>79</v>
      </c>
      <c r="H29" s="78">
        <v>99</v>
      </c>
      <c r="I29" s="78">
        <v>38</v>
      </c>
      <c r="J29" s="78">
        <v>4</v>
      </c>
      <c r="K29" s="78">
        <v>6</v>
      </c>
      <c r="L29" s="79">
        <f t="shared" si="16"/>
        <v>0.36</v>
      </c>
      <c r="M29" s="78">
        <v>83</v>
      </c>
      <c r="N29" s="79">
        <f t="shared" si="17"/>
        <v>4.9800000000000004</v>
      </c>
      <c r="O29" s="79">
        <v>4.26</v>
      </c>
      <c r="P29" s="79">
        <f t="shared" si="9"/>
        <v>0.72000000000000064</v>
      </c>
      <c r="Q29" s="78">
        <f t="shared" si="10"/>
        <v>137</v>
      </c>
      <c r="R29" s="79">
        <f t="shared" si="18"/>
        <v>16.440000000000001</v>
      </c>
      <c r="S29" s="79">
        <v>12.36</v>
      </c>
      <c r="T29" s="79">
        <f t="shared" si="12"/>
        <v>4.0800000000000018</v>
      </c>
      <c r="U29" s="79">
        <v>-7.98</v>
      </c>
      <c r="V29" s="166"/>
      <c r="W29" s="166"/>
      <c r="X29" s="166"/>
      <c r="Y29" s="79">
        <f t="shared" si="14"/>
        <v>-2.8199999999999985</v>
      </c>
      <c r="Z29" s="79">
        <f>Y29</f>
        <v>-2.8199999999999985</v>
      </c>
      <c r="AA29" s="79"/>
    </row>
    <row r="30" spans="1:27" ht="23.1" customHeight="1" x14ac:dyDescent="0.15">
      <c r="A30" s="86">
        <v>8</v>
      </c>
      <c r="B30" s="71" t="s">
        <v>16</v>
      </c>
      <c r="C30" s="78"/>
      <c r="D30" s="78"/>
      <c r="E30" s="78"/>
      <c r="F30" s="78"/>
      <c r="G30" s="78"/>
      <c r="H30" s="78">
        <v>8</v>
      </c>
      <c r="I30" s="78"/>
      <c r="J30" s="78"/>
      <c r="K30" s="78"/>
      <c r="L30" s="79"/>
      <c r="M30" s="78"/>
      <c r="N30" s="79"/>
      <c r="O30" s="79">
        <v>0.84</v>
      </c>
      <c r="P30" s="79">
        <f t="shared" si="9"/>
        <v>-0.84</v>
      </c>
      <c r="Q30" s="78">
        <f t="shared" si="10"/>
        <v>8</v>
      </c>
      <c r="R30" s="79">
        <f t="shared" si="18"/>
        <v>0.96</v>
      </c>
      <c r="S30" s="79">
        <v>0.36</v>
      </c>
      <c r="T30" s="79">
        <f t="shared" si="12"/>
        <v>0.6</v>
      </c>
      <c r="U30" s="79"/>
      <c r="V30" s="166"/>
      <c r="W30" s="166"/>
      <c r="X30" s="166"/>
      <c r="Y30" s="79">
        <f t="shared" si="14"/>
        <v>-0.24</v>
      </c>
      <c r="Z30" s="79">
        <f>Y30</f>
        <v>-0.24</v>
      </c>
      <c r="AA30" s="79"/>
    </row>
  </sheetData>
  <mergeCells count="17">
    <mergeCell ref="X5:X7"/>
    <mergeCell ref="A1:B1"/>
    <mergeCell ref="A2:AA2"/>
    <mergeCell ref="C4:E4"/>
    <mergeCell ref="F4:J4"/>
    <mergeCell ref="K4:L4"/>
    <mergeCell ref="M4:P4"/>
    <mergeCell ref="Q4:T4"/>
    <mergeCell ref="Z4:AA4"/>
    <mergeCell ref="A4:A6"/>
    <mergeCell ref="B4:B6"/>
    <mergeCell ref="U4:U5"/>
    <mergeCell ref="Y4:Y5"/>
    <mergeCell ref="Z3:AA3"/>
    <mergeCell ref="V4:X4"/>
    <mergeCell ref="V5:V7"/>
    <mergeCell ref="W5:W7"/>
  </mergeCells>
  <phoneticPr fontId="55" type="noConversion"/>
  <conditionalFormatting sqref="B4">
    <cfRule type="duplicateValues" dxfId="0" priority="3"/>
  </conditionalFormatting>
  <printOptions horizontalCentered="1"/>
  <pageMargins left="7.874015748031496E-2" right="0.15748031496062992" top="1.1811023622047245" bottom="0.11811023622047245" header="0.31496062992125984" footer="0.19685039370078741"/>
  <pageSetup paperSize="9" scale="62" fitToHeight="10" orientation="landscape" r:id="rId1"/>
  <headerFooter>
    <oddFooter>&amp;C&amp;"宋体,加粗"&amp;8第&amp;"Times New Roman,加粗" &amp;P &amp;"宋体,加粗"页，共&amp;"Times New Roman,加粗" &amp;N &amp;"宋体,加粗"页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5"/>
  <sheetViews>
    <sheetView zoomScale="75" zoomScaleNormal="75" workbookViewId="0">
      <pane xSplit="2" ySplit="6" topLeftCell="C7" activePane="bottomRight" state="frozen"/>
      <selection activeCell="G34" sqref="G34"/>
      <selection pane="topRight" activeCell="G34" sqref="G34"/>
      <selection pane="bottomLeft" activeCell="G34" sqref="G34"/>
      <selection pane="bottomRight" activeCell="G34" sqref="G34"/>
    </sheetView>
  </sheetViews>
  <sheetFormatPr defaultColWidth="9" defaultRowHeight="13.5" x14ac:dyDescent="0.15"/>
  <cols>
    <col min="1" max="1" width="4.125" style="2" customWidth="1"/>
    <col min="2" max="2" width="17.25" style="23" customWidth="1"/>
    <col min="3" max="3" width="11.625" style="23" customWidth="1"/>
    <col min="4" max="4" width="8.875" style="23" customWidth="1"/>
    <col min="5" max="5" width="10.5" style="2" customWidth="1"/>
    <col min="6" max="6" width="7.375" style="24" customWidth="1"/>
    <col min="7" max="7" width="15.125" style="25" customWidth="1"/>
    <col min="8" max="8" width="8.125" style="24" customWidth="1"/>
    <col min="9" max="9" width="14.625" style="25" customWidth="1"/>
    <col min="10" max="10" width="12.875" style="25" customWidth="1"/>
    <col min="11" max="11" width="10.5" style="25" customWidth="1"/>
    <col min="12" max="12" width="10.5" style="2" customWidth="1"/>
    <col min="13" max="13" width="16.25" style="2" customWidth="1"/>
    <col min="14" max="14" width="13.5" style="2" customWidth="1"/>
    <col min="15" max="15" width="11.5" style="2" customWidth="1"/>
    <col min="16" max="16" width="11.625" style="2" customWidth="1"/>
    <col min="17" max="18" width="10.625" style="2" customWidth="1"/>
    <col min="19" max="16384" width="9" style="2"/>
  </cols>
  <sheetData>
    <row r="1" spans="1:18" ht="30" customHeight="1" x14ac:dyDescent="0.15">
      <c r="A1" s="208" t="s">
        <v>305</v>
      </c>
      <c r="B1" s="209"/>
    </row>
    <row r="2" spans="1:18" ht="53.25" customHeight="1" x14ac:dyDescent="0.15">
      <c r="A2" s="266" t="s">
        <v>373</v>
      </c>
      <c r="B2" s="266"/>
      <c r="C2" s="266"/>
      <c r="D2" s="266"/>
      <c r="E2" s="266"/>
      <c r="F2" s="267"/>
      <c r="G2" s="268"/>
      <c r="H2" s="267"/>
      <c r="I2" s="268"/>
      <c r="J2" s="268"/>
      <c r="K2" s="268"/>
      <c r="L2" s="266"/>
      <c r="M2" s="266"/>
      <c r="N2" s="266"/>
      <c r="O2" s="266"/>
      <c r="P2" s="266"/>
      <c r="Q2" s="266"/>
      <c r="R2" s="266"/>
    </row>
    <row r="3" spans="1:18" ht="33.75" customHeight="1" x14ac:dyDescent="0.15">
      <c r="Q3" s="217" t="s">
        <v>2</v>
      </c>
      <c r="R3" s="217"/>
    </row>
    <row r="4" spans="1:18" s="21" customFormat="1" ht="51" customHeight="1" x14ac:dyDescent="0.15">
      <c r="A4" s="215" t="s">
        <v>321</v>
      </c>
      <c r="B4" s="233" t="s">
        <v>294</v>
      </c>
      <c r="C4" s="225" t="s">
        <v>295</v>
      </c>
      <c r="D4" s="226"/>
      <c r="E4" s="227"/>
      <c r="F4" s="269" t="s">
        <v>337</v>
      </c>
      <c r="G4" s="270"/>
      <c r="H4" s="271" t="s">
        <v>296</v>
      </c>
      <c r="I4" s="272"/>
      <c r="J4" s="272"/>
      <c r="K4" s="272"/>
      <c r="L4" s="250" t="s">
        <v>297</v>
      </c>
      <c r="M4" s="241"/>
      <c r="N4" s="241"/>
      <c r="O4" s="273"/>
      <c r="P4" s="214" t="s">
        <v>301</v>
      </c>
      <c r="Q4" s="218" t="s">
        <v>230</v>
      </c>
      <c r="R4" s="218"/>
    </row>
    <row r="5" spans="1:18" s="21" customFormat="1" ht="62.25" customHeight="1" x14ac:dyDescent="0.15">
      <c r="A5" s="231"/>
      <c r="B5" s="231"/>
      <c r="C5" s="68" t="s">
        <v>298</v>
      </c>
      <c r="D5" s="117" t="s">
        <v>335</v>
      </c>
      <c r="E5" s="117" t="s">
        <v>336</v>
      </c>
      <c r="F5" s="102" t="s">
        <v>227</v>
      </c>
      <c r="G5" s="103" t="s">
        <v>228</v>
      </c>
      <c r="H5" s="102" t="s">
        <v>227</v>
      </c>
      <c r="I5" s="167" t="s">
        <v>416</v>
      </c>
      <c r="J5" s="103" t="s">
        <v>417</v>
      </c>
      <c r="K5" s="167" t="s">
        <v>419</v>
      </c>
      <c r="L5" s="82" t="s">
        <v>299</v>
      </c>
      <c r="M5" s="82" t="s">
        <v>345</v>
      </c>
      <c r="N5" s="103" t="s">
        <v>358</v>
      </c>
      <c r="O5" s="82" t="s">
        <v>300</v>
      </c>
      <c r="P5" s="218"/>
      <c r="Q5" s="82" t="s">
        <v>422</v>
      </c>
      <c r="R5" s="68" t="s">
        <v>231</v>
      </c>
    </row>
    <row r="6" spans="1:18" s="22" customFormat="1" ht="30" customHeight="1" x14ac:dyDescent="0.15">
      <c r="A6" s="232"/>
      <c r="B6" s="232"/>
      <c r="C6" s="111" t="s">
        <v>31</v>
      </c>
      <c r="D6" s="111" t="s">
        <v>176</v>
      </c>
      <c r="E6" s="92" t="s">
        <v>128</v>
      </c>
      <c r="F6" s="95" t="s">
        <v>210</v>
      </c>
      <c r="G6" s="112" t="s">
        <v>382</v>
      </c>
      <c r="H6" s="95" t="s">
        <v>211</v>
      </c>
      <c r="I6" s="112" t="s">
        <v>383</v>
      </c>
      <c r="J6" s="112" t="s">
        <v>38</v>
      </c>
      <c r="K6" s="112" t="s">
        <v>212</v>
      </c>
      <c r="L6" s="92" t="s">
        <v>384</v>
      </c>
      <c r="M6" s="92" t="s">
        <v>385</v>
      </c>
      <c r="N6" s="92" t="s">
        <v>180</v>
      </c>
      <c r="O6" s="92" t="s">
        <v>181</v>
      </c>
      <c r="P6" s="92" t="s">
        <v>213</v>
      </c>
      <c r="Q6" s="92" t="s">
        <v>196</v>
      </c>
      <c r="R6" s="92" t="s">
        <v>182</v>
      </c>
    </row>
    <row r="7" spans="1:18" s="21" customFormat="1" ht="35.1" customHeight="1" x14ac:dyDescent="0.15">
      <c r="A7" s="104"/>
      <c r="B7" s="106" t="s">
        <v>8</v>
      </c>
      <c r="C7" s="108">
        <f t="shared" ref="C7:R7" si="0">SUM(C8:C15)</f>
        <v>4</v>
      </c>
      <c r="D7" s="108">
        <f t="shared" si="0"/>
        <v>23</v>
      </c>
      <c r="E7" s="108">
        <f t="shared" si="0"/>
        <v>639</v>
      </c>
      <c r="F7" s="108">
        <f t="shared" si="0"/>
        <v>4</v>
      </c>
      <c r="G7" s="110">
        <f t="shared" si="0"/>
        <v>0.96</v>
      </c>
      <c r="H7" s="108">
        <f t="shared" si="0"/>
        <v>23</v>
      </c>
      <c r="I7" s="110">
        <f t="shared" si="0"/>
        <v>5.52</v>
      </c>
      <c r="J7" s="110">
        <f t="shared" si="0"/>
        <v>4.3199999999999994</v>
      </c>
      <c r="K7" s="110">
        <f t="shared" si="0"/>
        <v>1.2</v>
      </c>
      <c r="L7" s="108">
        <f t="shared" si="0"/>
        <v>639</v>
      </c>
      <c r="M7" s="110">
        <f t="shared" si="0"/>
        <v>308.16000000000003</v>
      </c>
      <c r="N7" s="110">
        <f t="shared" si="0"/>
        <v>249.60000000000002</v>
      </c>
      <c r="O7" s="110">
        <f t="shared" si="0"/>
        <v>58.560000000000024</v>
      </c>
      <c r="P7" s="110">
        <f t="shared" si="0"/>
        <v>60.72000000000002</v>
      </c>
      <c r="Q7" s="110">
        <f t="shared" si="0"/>
        <v>-15.36</v>
      </c>
      <c r="R7" s="110">
        <f t="shared" si="0"/>
        <v>76.080000000000027</v>
      </c>
    </row>
    <row r="8" spans="1:18" ht="35.1" customHeight="1" x14ac:dyDescent="0.15">
      <c r="A8" s="100">
        <v>1</v>
      </c>
      <c r="B8" s="107" t="s">
        <v>9</v>
      </c>
      <c r="C8" s="108"/>
      <c r="D8" s="108"/>
      <c r="E8" s="109">
        <v>3</v>
      </c>
      <c r="F8" s="108"/>
      <c r="G8" s="110"/>
      <c r="H8" s="108"/>
      <c r="I8" s="110"/>
      <c r="J8" s="110"/>
      <c r="K8" s="110"/>
      <c r="L8" s="78">
        <f>E8</f>
        <v>3</v>
      </c>
      <c r="M8" s="79">
        <f>L8*1.2*0.4*2</f>
        <v>2.88</v>
      </c>
      <c r="N8" s="79">
        <v>18.239999999999998</v>
      </c>
      <c r="O8" s="79">
        <f>M8-N8</f>
        <v>-15.36</v>
      </c>
      <c r="P8" s="79">
        <f>G8+K8+O8</f>
        <v>-15.36</v>
      </c>
      <c r="Q8" s="79">
        <f>P8</f>
        <v>-15.36</v>
      </c>
      <c r="R8" s="79"/>
    </row>
    <row r="9" spans="1:18" ht="35.1" customHeight="1" x14ac:dyDescent="0.15">
      <c r="A9" s="100">
        <v>2</v>
      </c>
      <c r="B9" s="107" t="s">
        <v>214</v>
      </c>
      <c r="C9" s="108"/>
      <c r="D9" s="108"/>
      <c r="E9" s="109">
        <v>22</v>
      </c>
      <c r="F9" s="108"/>
      <c r="G9" s="110"/>
      <c r="H9" s="108"/>
      <c r="I9" s="110"/>
      <c r="J9" s="110">
        <v>0.24</v>
      </c>
      <c r="K9" s="110">
        <f t="shared" ref="K9:K14" si="1">I9-J9</f>
        <v>-0.24</v>
      </c>
      <c r="L9" s="78">
        <f t="shared" ref="L9:L15" si="2">E9</f>
        <v>22</v>
      </c>
      <c r="M9" s="79">
        <f>L9*1.2*0.2*2</f>
        <v>10.56</v>
      </c>
      <c r="N9" s="79">
        <v>10.08</v>
      </c>
      <c r="O9" s="79">
        <f t="shared" ref="O9:O15" si="3">M9-N9</f>
        <v>0.48000000000000043</v>
      </c>
      <c r="P9" s="79">
        <f t="shared" ref="P9:P15" si="4">G9+K9+O9</f>
        <v>0.24000000000000044</v>
      </c>
      <c r="Q9" s="79"/>
      <c r="R9" s="79">
        <f>P9</f>
        <v>0.24000000000000044</v>
      </c>
    </row>
    <row r="10" spans="1:18" ht="35.1" customHeight="1" x14ac:dyDescent="0.15">
      <c r="A10" s="100">
        <v>3</v>
      </c>
      <c r="B10" s="107" t="s">
        <v>215</v>
      </c>
      <c r="C10" s="108"/>
      <c r="D10" s="108">
        <v>2</v>
      </c>
      <c r="E10" s="109">
        <v>31</v>
      </c>
      <c r="F10" s="108"/>
      <c r="G10" s="110"/>
      <c r="H10" s="108">
        <v>2</v>
      </c>
      <c r="I10" s="110">
        <f>H10*1.2*0.2</f>
        <v>0.48</v>
      </c>
      <c r="J10" s="110"/>
      <c r="K10" s="110">
        <f t="shared" si="1"/>
        <v>0.48</v>
      </c>
      <c r="L10" s="78">
        <f t="shared" si="2"/>
        <v>31</v>
      </c>
      <c r="M10" s="79">
        <f t="shared" ref="M10:M15" si="5">L10*1.2*0.2*2</f>
        <v>14.879999999999999</v>
      </c>
      <c r="N10" s="79">
        <v>9.1199999999999992</v>
      </c>
      <c r="O10" s="79">
        <f t="shared" si="3"/>
        <v>5.76</v>
      </c>
      <c r="P10" s="79">
        <f t="shared" si="4"/>
        <v>6.24</v>
      </c>
      <c r="Q10" s="79"/>
      <c r="R10" s="79">
        <f t="shared" ref="R10:R15" si="6">P10</f>
        <v>6.24</v>
      </c>
    </row>
    <row r="11" spans="1:18" ht="35.1" customHeight="1" x14ac:dyDescent="0.15">
      <c r="A11" s="100">
        <v>4</v>
      </c>
      <c r="B11" s="107" t="s">
        <v>216</v>
      </c>
      <c r="C11" s="108"/>
      <c r="D11" s="108">
        <v>1</v>
      </c>
      <c r="E11" s="109">
        <v>108</v>
      </c>
      <c r="F11" s="108"/>
      <c r="G11" s="110"/>
      <c r="H11" s="108">
        <v>1</v>
      </c>
      <c r="I11" s="110">
        <f>H11*1.2*0.2</f>
        <v>0.24</v>
      </c>
      <c r="J11" s="110">
        <v>0.24</v>
      </c>
      <c r="K11" s="110">
        <f t="shared" si="1"/>
        <v>0</v>
      </c>
      <c r="L11" s="78">
        <f t="shared" si="2"/>
        <v>108</v>
      </c>
      <c r="M11" s="79">
        <f t="shared" si="5"/>
        <v>51.84</v>
      </c>
      <c r="N11" s="79">
        <v>30.24</v>
      </c>
      <c r="O11" s="79">
        <f t="shared" si="3"/>
        <v>21.600000000000005</v>
      </c>
      <c r="P11" s="79">
        <f t="shared" si="4"/>
        <v>21.600000000000005</v>
      </c>
      <c r="Q11" s="79"/>
      <c r="R11" s="79">
        <f t="shared" si="6"/>
        <v>21.600000000000005</v>
      </c>
    </row>
    <row r="12" spans="1:18" ht="35.1" customHeight="1" x14ac:dyDescent="0.15">
      <c r="A12" s="100">
        <v>5</v>
      </c>
      <c r="B12" s="107" t="s">
        <v>217</v>
      </c>
      <c r="C12" s="108"/>
      <c r="D12" s="108"/>
      <c r="E12" s="109">
        <v>20</v>
      </c>
      <c r="F12" s="108"/>
      <c r="G12" s="110"/>
      <c r="H12" s="108"/>
      <c r="I12" s="110"/>
      <c r="J12" s="110">
        <v>0.48</v>
      </c>
      <c r="K12" s="110">
        <f t="shared" si="1"/>
        <v>-0.48</v>
      </c>
      <c r="L12" s="78">
        <f t="shared" si="2"/>
        <v>20</v>
      </c>
      <c r="M12" s="79">
        <f t="shared" si="5"/>
        <v>9.6000000000000014</v>
      </c>
      <c r="N12" s="79">
        <v>8.64</v>
      </c>
      <c r="O12" s="79">
        <f t="shared" si="3"/>
        <v>0.96000000000000085</v>
      </c>
      <c r="P12" s="79">
        <f t="shared" si="4"/>
        <v>0.48000000000000087</v>
      </c>
      <c r="Q12" s="79"/>
      <c r="R12" s="79">
        <f t="shared" si="6"/>
        <v>0.48000000000000087</v>
      </c>
    </row>
    <row r="13" spans="1:18" ht="35.1" customHeight="1" x14ac:dyDescent="0.15">
      <c r="A13" s="100">
        <v>6</v>
      </c>
      <c r="B13" s="107" t="s">
        <v>218</v>
      </c>
      <c r="C13" s="108">
        <v>2</v>
      </c>
      <c r="D13" s="108">
        <v>8</v>
      </c>
      <c r="E13" s="109">
        <v>274</v>
      </c>
      <c r="F13" s="108">
        <v>2</v>
      </c>
      <c r="G13" s="110">
        <f>F13*1.2*0.2</f>
        <v>0.48</v>
      </c>
      <c r="H13" s="108">
        <v>8</v>
      </c>
      <c r="I13" s="110">
        <f>H13*1.2*0.2</f>
        <v>1.92</v>
      </c>
      <c r="J13" s="110">
        <v>1.68</v>
      </c>
      <c r="K13" s="110">
        <f t="shared" si="1"/>
        <v>0.24</v>
      </c>
      <c r="L13" s="78">
        <f t="shared" si="2"/>
        <v>274</v>
      </c>
      <c r="M13" s="79">
        <f t="shared" si="5"/>
        <v>131.52000000000001</v>
      </c>
      <c r="N13" s="79">
        <v>100.8</v>
      </c>
      <c r="O13" s="79">
        <f t="shared" si="3"/>
        <v>30.720000000000013</v>
      </c>
      <c r="P13" s="79">
        <f t="shared" si="4"/>
        <v>31.440000000000012</v>
      </c>
      <c r="Q13" s="79"/>
      <c r="R13" s="79">
        <f t="shared" si="6"/>
        <v>31.440000000000012</v>
      </c>
    </row>
    <row r="14" spans="1:18" ht="35.1" customHeight="1" x14ac:dyDescent="0.15">
      <c r="A14" s="100">
        <v>7</v>
      </c>
      <c r="B14" s="107" t="s">
        <v>219</v>
      </c>
      <c r="C14" s="108"/>
      <c r="D14" s="108">
        <v>12</v>
      </c>
      <c r="E14" s="109">
        <v>155</v>
      </c>
      <c r="F14" s="108"/>
      <c r="G14" s="110"/>
      <c r="H14" s="108">
        <v>12</v>
      </c>
      <c r="I14" s="110">
        <f>H14*1.2*0.2</f>
        <v>2.88</v>
      </c>
      <c r="J14" s="110">
        <v>1.68</v>
      </c>
      <c r="K14" s="110">
        <f t="shared" si="1"/>
        <v>1.2</v>
      </c>
      <c r="L14" s="78">
        <f t="shared" si="2"/>
        <v>155</v>
      </c>
      <c r="M14" s="79">
        <f t="shared" si="5"/>
        <v>74.400000000000006</v>
      </c>
      <c r="N14" s="79">
        <v>61.92</v>
      </c>
      <c r="O14" s="79">
        <f t="shared" si="3"/>
        <v>12.480000000000004</v>
      </c>
      <c r="P14" s="79">
        <f t="shared" si="4"/>
        <v>13.680000000000003</v>
      </c>
      <c r="Q14" s="79"/>
      <c r="R14" s="79">
        <f t="shared" si="6"/>
        <v>13.680000000000003</v>
      </c>
    </row>
    <row r="15" spans="1:18" ht="35.1" customHeight="1" x14ac:dyDescent="0.15">
      <c r="A15" s="100">
        <v>8</v>
      </c>
      <c r="B15" s="107" t="s">
        <v>220</v>
      </c>
      <c r="C15" s="108">
        <v>2</v>
      </c>
      <c r="D15" s="108"/>
      <c r="E15" s="109">
        <v>26</v>
      </c>
      <c r="F15" s="108">
        <v>2</v>
      </c>
      <c r="G15" s="110">
        <f t="shared" ref="G15" si="7">F15*1.2*0.2</f>
        <v>0.48</v>
      </c>
      <c r="H15" s="108"/>
      <c r="I15" s="110"/>
      <c r="J15" s="110"/>
      <c r="K15" s="110"/>
      <c r="L15" s="78">
        <f t="shared" si="2"/>
        <v>26</v>
      </c>
      <c r="M15" s="79">
        <f t="shared" si="5"/>
        <v>12.48</v>
      </c>
      <c r="N15" s="79">
        <v>10.56</v>
      </c>
      <c r="O15" s="79">
        <f t="shared" si="3"/>
        <v>1.92</v>
      </c>
      <c r="P15" s="79">
        <f t="shared" si="4"/>
        <v>2.4</v>
      </c>
      <c r="Q15" s="79"/>
      <c r="R15" s="79">
        <f t="shared" si="6"/>
        <v>2.4</v>
      </c>
    </row>
  </sheetData>
  <mergeCells count="11">
    <mergeCell ref="A1:B1"/>
    <mergeCell ref="A2:R2"/>
    <mergeCell ref="C4:E4"/>
    <mergeCell ref="F4:G4"/>
    <mergeCell ref="H4:K4"/>
    <mergeCell ref="L4:O4"/>
    <mergeCell ref="Q4:R4"/>
    <mergeCell ref="A4:A6"/>
    <mergeCell ref="B4:B6"/>
    <mergeCell ref="P4:P5"/>
    <mergeCell ref="Q3:R3"/>
  </mergeCells>
  <phoneticPr fontId="55" type="noConversion"/>
  <printOptions horizontalCentered="1"/>
  <pageMargins left="7.874015748031496E-2" right="0.15748031496062992" top="1.3779527559055118" bottom="0.11811023622047245" header="0.31496062992125984" footer="0.19685039370078741"/>
  <pageSetup paperSize="9" scale="70" fitToHeight="9" orientation="landscape" r:id="rId1"/>
  <headerFooter>
    <oddFooter>&amp;C&amp;"宋体,加粗"&amp;8第&amp;"Times New Roman,加粗" &amp;P &amp;"宋体,加粗"页，共&amp;"Times New Roman,加粗" &amp;N &amp;"宋体,加粗"页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zoomScale="85" zoomScaleNormal="85" workbookViewId="0">
      <pane xSplit="2" ySplit="7" topLeftCell="C8" activePane="bottomRight" state="frozen"/>
      <selection activeCell="G34" sqref="G34"/>
      <selection pane="topRight" activeCell="G34" sqref="G34"/>
      <selection pane="bottomLeft" activeCell="G34" sqref="G34"/>
      <selection pane="bottomRight" activeCell="G34" sqref="G34"/>
    </sheetView>
  </sheetViews>
  <sheetFormatPr defaultColWidth="9" defaultRowHeight="13.5" x14ac:dyDescent="0.15"/>
  <cols>
    <col min="1" max="1" width="4.125" customWidth="1"/>
    <col min="2" max="2" width="19.125" style="3" customWidth="1"/>
    <col min="3" max="3" width="12.5" customWidth="1"/>
    <col min="4" max="4" width="9.625" style="4" customWidth="1"/>
    <col min="5" max="5" width="9.625" customWidth="1"/>
    <col min="6" max="6" width="13.625" customWidth="1"/>
    <col min="7" max="7" width="13.75" customWidth="1"/>
    <col min="8" max="8" width="13.875" style="5" customWidth="1"/>
    <col min="9" max="9" width="9.625" customWidth="1"/>
    <col min="10" max="10" width="9.625" style="4" customWidth="1"/>
    <col min="11" max="11" width="9.125" style="4" customWidth="1"/>
    <col min="12" max="12" width="9.125" customWidth="1"/>
    <col min="13" max="13" width="10.5" customWidth="1"/>
    <col min="14" max="15" width="10" customWidth="1"/>
    <col min="16" max="16" width="8.75" customWidth="1"/>
  </cols>
  <sheetData>
    <row r="1" spans="1:16" ht="24" customHeight="1" x14ac:dyDescent="0.15">
      <c r="A1" s="208" t="s">
        <v>306</v>
      </c>
      <c r="B1" s="209"/>
    </row>
    <row r="2" spans="1:16" ht="47.25" customHeight="1" x14ac:dyDescent="0.15">
      <c r="A2" s="185" t="s">
        <v>374</v>
      </c>
      <c r="B2" s="185"/>
      <c r="C2" s="185"/>
      <c r="D2" s="187"/>
      <c r="E2" s="185"/>
      <c r="F2" s="185"/>
      <c r="G2" s="185"/>
      <c r="H2" s="277"/>
      <c r="I2" s="185"/>
      <c r="J2" s="187"/>
      <c r="K2" s="187"/>
      <c r="L2" s="185"/>
      <c r="M2" s="185"/>
      <c r="N2" s="185"/>
      <c r="O2" s="185"/>
      <c r="P2" s="185"/>
    </row>
    <row r="3" spans="1:16" ht="25.5" customHeight="1" x14ac:dyDescent="0.15">
      <c r="N3" s="217" t="s">
        <v>2</v>
      </c>
      <c r="O3" s="217"/>
      <c r="P3" s="217"/>
    </row>
    <row r="4" spans="1:16" s="173" customFormat="1" ht="30.75" customHeight="1" x14ac:dyDescent="0.15">
      <c r="A4" s="233" t="s">
        <v>403</v>
      </c>
      <c r="B4" s="283" t="s">
        <v>307</v>
      </c>
      <c r="C4" s="278" t="s">
        <v>308</v>
      </c>
      <c r="D4" s="279"/>
      <c r="E4" s="278"/>
      <c r="F4" s="280"/>
      <c r="G4" s="278"/>
      <c r="H4" s="281" t="s">
        <v>309</v>
      </c>
      <c r="I4" s="278"/>
      <c r="J4" s="279"/>
      <c r="K4" s="282"/>
      <c r="L4" s="278"/>
      <c r="M4" s="278"/>
      <c r="N4" s="286" t="s">
        <v>410</v>
      </c>
      <c r="O4" s="218" t="s">
        <v>230</v>
      </c>
      <c r="P4" s="218"/>
    </row>
    <row r="5" spans="1:16" s="173" customFormat="1" ht="30.75" customHeight="1" x14ac:dyDescent="0.15">
      <c r="A5" s="231"/>
      <c r="B5" s="284"/>
      <c r="C5" s="276" t="s">
        <v>310</v>
      </c>
      <c r="D5" s="289" t="s">
        <v>408</v>
      </c>
      <c r="E5" s="275" t="s">
        <v>409</v>
      </c>
      <c r="F5" s="276" t="s">
        <v>396</v>
      </c>
      <c r="G5" s="276" t="s">
        <v>404</v>
      </c>
      <c r="H5" s="291" t="s">
        <v>311</v>
      </c>
      <c r="I5" s="289" t="s">
        <v>408</v>
      </c>
      <c r="J5" s="275" t="s">
        <v>409</v>
      </c>
      <c r="K5" s="274" t="s">
        <v>405</v>
      </c>
      <c r="L5" s="274"/>
      <c r="M5" s="275" t="s">
        <v>418</v>
      </c>
      <c r="N5" s="287"/>
      <c r="O5" s="275" t="s">
        <v>258</v>
      </c>
      <c r="P5" s="276" t="s">
        <v>231</v>
      </c>
    </row>
    <row r="6" spans="1:16" s="173" customFormat="1" ht="83.25" customHeight="1" x14ac:dyDescent="0.15">
      <c r="A6" s="231"/>
      <c r="B6" s="284"/>
      <c r="C6" s="232"/>
      <c r="D6" s="290"/>
      <c r="E6" s="232"/>
      <c r="F6" s="232"/>
      <c r="G6" s="232"/>
      <c r="H6" s="292"/>
      <c r="I6" s="290"/>
      <c r="J6" s="232"/>
      <c r="K6" s="128" t="s">
        <v>406</v>
      </c>
      <c r="L6" s="128" t="s">
        <v>400</v>
      </c>
      <c r="M6" s="232"/>
      <c r="N6" s="288"/>
      <c r="O6" s="255"/>
      <c r="P6" s="232"/>
    </row>
    <row r="7" spans="1:16" s="173" customFormat="1" ht="31.5" customHeight="1" x14ac:dyDescent="0.15">
      <c r="A7" s="232"/>
      <c r="B7" s="285"/>
      <c r="C7" s="113" t="s">
        <v>31</v>
      </c>
      <c r="D7" s="114" t="s">
        <v>32</v>
      </c>
      <c r="E7" s="113" t="s">
        <v>33</v>
      </c>
      <c r="F7" s="169" t="s">
        <v>391</v>
      </c>
      <c r="G7" s="113" t="s">
        <v>397</v>
      </c>
      <c r="H7" s="115" t="s">
        <v>392</v>
      </c>
      <c r="I7" s="113" t="s">
        <v>398</v>
      </c>
      <c r="J7" s="114" t="s">
        <v>399</v>
      </c>
      <c r="K7" s="172" t="s">
        <v>393</v>
      </c>
      <c r="L7" s="169" t="s">
        <v>394</v>
      </c>
      <c r="M7" s="113" t="s">
        <v>401</v>
      </c>
      <c r="N7" s="113" t="s">
        <v>395</v>
      </c>
      <c r="O7" s="169" t="s">
        <v>402</v>
      </c>
      <c r="P7" s="113" t="s">
        <v>411</v>
      </c>
    </row>
    <row r="8" spans="1:16" s="174" customFormat="1" ht="30" customHeight="1" x14ac:dyDescent="0.15">
      <c r="A8" s="100"/>
      <c r="B8" s="105" t="s">
        <v>302</v>
      </c>
      <c r="C8" s="78">
        <f t="shared" ref="C8:M8" si="0">SUM(C9)</f>
        <v>12</v>
      </c>
      <c r="D8" s="110">
        <f t="shared" si="0"/>
        <v>6</v>
      </c>
      <c r="E8" s="79">
        <f t="shared" si="0"/>
        <v>8.3999999999999986</v>
      </c>
      <c r="F8" s="79">
        <v>14.399999999999999</v>
      </c>
      <c r="G8" s="79">
        <f>D8+E8-F8</f>
        <v>0</v>
      </c>
      <c r="H8" s="108">
        <f t="shared" si="0"/>
        <v>264</v>
      </c>
      <c r="I8" s="79">
        <f t="shared" si="0"/>
        <v>132</v>
      </c>
      <c r="J8" s="79">
        <f t="shared" si="0"/>
        <v>184.79999999999998</v>
      </c>
      <c r="K8" s="171">
        <f t="shared" si="0"/>
        <v>271.2</v>
      </c>
      <c r="L8" s="171">
        <f t="shared" si="0"/>
        <v>45.6</v>
      </c>
      <c r="M8" s="79">
        <f t="shared" si="0"/>
        <v>0</v>
      </c>
      <c r="N8" s="79">
        <v>-59.52</v>
      </c>
      <c r="O8" s="79">
        <v>-59.52</v>
      </c>
      <c r="P8" s="79"/>
    </row>
    <row r="9" spans="1:16" s="174" customFormat="1" ht="30" customHeight="1" x14ac:dyDescent="0.15">
      <c r="A9" s="100">
        <v>1</v>
      </c>
      <c r="B9" s="175" t="s">
        <v>407</v>
      </c>
      <c r="C9" s="72">
        <v>12</v>
      </c>
      <c r="D9" s="73">
        <f t="shared" ref="D9" si="1">C9*0.5</f>
        <v>6</v>
      </c>
      <c r="E9" s="73">
        <f t="shared" ref="E9" si="2">C9*0.7</f>
        <v>8.3999999999999986</v>
      </c>
      <c r="F9" s="73">
        <v>14.399999999999999</v>
      </c>
      <c r="G9" s="73">
        <f>D9+E9-F9</f>
        <v>0</v>
      </c>
      <c r="H9" s="88">
        <v>264</v>
      </c>
      <c r="I9" s="73">
        <f t="shared" ref="I9" si="3">H9*0.5</f>
        <v>132</v>
      </c>
      <c r="J9" s="73">
        <f t="shared" ref="J9" si="4">H9*0.7</f>
        <v>184.79999999999998</v>
      </c>
      <c r="K9" s="170">
        <v>271.2</v>
      </c>
      <c r="L9" s="170">
        <v>45.6</v>
      </c>
      <c r="M9" s="73">
        <f>I9+J9-K9-L9</f>
        <v>0</v>
      </c>
      <c r="N9" s="126">
        <v>-59.52</v>
      </c>
      <c r="O9" s="126">
        <v>-59.52</v>
      </c>
      <c r="P9" s="73"/>
    </row>
  </sheetData>
  <mergeCells count="21">
    <mergeCell ref="A1:B1"/>
    <mergeCell ref="A2:P2"/>
    <mergeCell ref="C4:G4"/>
    <mergeCell ref="H4:M4"/>
    <mergeCell ref="A4:A7"/>
    <mergeCell ref="B4:B7"/>
    <mergeCell ref="N4:N6"/>
    <mergeCell ref="N3:P3"/>
    <mergeCell ref="C5:C6"/>
    <mergeCell ref="D5:D6"/>
    <mergeCell ref="E5:E6"/>
    <mergeCell ref="F5:F6"/>
    <mergeCell ref="G5:G6"/>
    <mergeCell ref="H5:H6"/>
    <mergeCell ref="I5:I6"/>
    <mergeCell ref="J5:J6"/>
    <mergeCell ref="K5:L5"/>
    <mergeCell ref="M5:M6"/>
    <mergeCell ref="O4:P4"/>
    <mergeCell ref="O5:O6"/>
    <mergeCell ref="P5:P6"/>
  </mergeCells>
  <phoneticPr fontId="55" type="noConversion"/>
  <printOptions horizontalCentered="1"/>
  <pageMargins left="7.874015748031496E-2" right="0.15748031496062992" top="1.3779527559055118" bottom="0.11811023622047245" header="0.31496062992125984" footer="0.19685039370078741"/>
  <pageSetup paperSize="9" scale="80" fitToHeight="11" orientation="landscape" r:id="rId1"/>
  <headerFooter>
    <oddFooter>&amp;C&amp;"宋体,加粗"&amp;8第&amp;"Times New Roman,加粗" &amp;P &amp;"宋体,加粗"页，共&amp;"Times New Roman,加粗" &amp;N &amp;"宋体,加粗"页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80"/>
  <sheetViews>
    <sheetView workbookViewId="0">
      <pane xSplit="2" ySplit="7" topLeftCell="C38" activePane="bottomRight" state="frozen"/>
      <selection sqref="A1:B1"/>
      <selection pane="topRight" sqref="A1:B1"/>
      <selection pane="bottomLeft" sqref="A1:B1"/>
      <selection pane="bottomRight" sqref="A1:B1"/>
    </sheetView>
  </sheetViews>
  <sheetFormatPr defaultColWidth="9" defaultRowHeight="13.5" x14ac:dyDescent="0.15"/>
  <cols>
    <col min="1" max="1" width="5.125" customWidth="1"/>
    <col min="2" max="2" width="27.625" style="3" customWidth="1"/>
    <col min="3" max="3" width="7.75" customWidth="1"/>
    <col min="4" max="5" width="9.25" customWidth="1"/>
    <col min="6" max="6" width="10.625" customWidth="1"/>
    <col min="7" max="7" width="9.125" customWidth="1"/>
    <col min="8" max="8" width="10.625" customWidth="1"/>
    <col min="9" max="9" width="10.5" customWidth="1"/>
    <col min="10" max="10" width="11.25" customWidth="1"/>
    <col min="11" max="11" width="11" customWidth="1"/>
    <col min="12" max="12" width="8.25" customWidth="1"/>
    <col min="13" max="13" width="8.5" style="56" customWidth="1"/>
    <col min="14" max="14" width="11" customWidth="1"/>
    <col min="15" max="15" width="8.5" style="4" customWidth="1"/>
    <col min="16" max="16" width="10.25" customWidth="1"/>
  </cols>
  <sheetData>
    <row r="1" spans="1:17" ht="24" customHeight="1" x14ac:dyDescent="0.15">
      <c r="A1" s="184" t="s">
        <v>17</v>
      </c>
      <c r="B1" s="184"/>
    </row>
    <row r="2" spans="1:17" ht="47.25" customHeight="1" x14ac:dyDescent="0.15">
      <c r="A2" s="185" t="s">
        <v>18</v>
      </c>
      <c r="B2" s="185"/>
      <c r="C2" s="185"/>
      <c r="D2" s="185"/>
      <c r="E2" s="185"/>
      <c r="F2" s="185"/>
      <c r="G2" s="185"/>
      <c r="H2" s="185"/>
      <c r="I2" s="185"/>
      <c r="J2" s="185"/>
      <c r="K2" s="185"/>
      <c r="L2" s="185"/>
      <c r="M2" s="186"/>
      <c r="N2" s="185"/>
      <c r="O2" s="187"/>
      <c r="P2" s="185"/>
    </row>
    <row r="3" spans="1:17" ht="25.5" customHeight="1" x14ac:dyDescent="0.15">
      <c r="N3" s="32"/>
      <c r="P3" s="32" t="s">
        <v>2</v>
      </c>
    </row>
    <row r="4" spans="1:17" s="1" customFormat="1" ht="50.25" customHeight="1" x14ac:dyDescent="0.15">
      <c r="A4" s="191" t="s">
        <v>3</v>
      </c>
      <c r="B4" s="194" t="s">
        <v>19</v>
      </c>
      <c r="C4" s="188" t="s">
        <v>20</v>
      </c>
      <c r="D4" s="188"/>
      <c r="E4" s="188"/>
      <c r="F4" s="188"/>
      <c r="G4" s="188" t="s">
        <v>21</v>
      </c>
      <c r="H4" s="188"/>
      <c r="I4" s="188"/>
      <c r="J4" s="188"/>
      <c r="K4" s="188"/>
      <c r="L4" s="191" t="s">
        <v>22</v>
      </c>
      <c r="M4" s="197" t="s">
        <v>23</v>
      </c>
      <c r="N4" s="199" t="s">
        <v>24</v>
      </c>
      <c r="O4" s="189" t="s">
        <v>5</v>
      </c>
      <c r="P4" s="190"/>
    </row>
    <row r="5" spans="1:17" s="1" customFormat="1" ht="60" customHeight="1" x14ac:dyDescent="0.15">
      <c r="A5" s="192"/>
      <c r="B5" s="195"/>
      <c r="C5" s="7" t="s">
        <v>25</v>
      </c>
      <c r="D5" s="7" t="s">
        <v>26</v>
      </c>
      <c r="E5" s="7" t="s">
        <v>27</v>
      </c>
      <c r="F5" s="7" t="s">
        <v>28</v>
      </c>
      <c r="G5" s="7" t="s">
        <v>29</v>
      </c>
      <c r="H5" s="7" t="s">
        <v>26</v>
      </c>
      <c r="I5" s="7" t="s">
        <v>27</v>
      </c>
      <c r="J5" s="7" t="s">
        <v>30</v>
      </c>
      <c r="K5" s="7" t="s">
        <v>28</v>
      </c>
      <c r="L5" s="193"/>
      <c r="M5" s="198"/>
      <c r="N5" s="199"/>
      <c r="O5" s="52" t="s">
        <v>6</v>
      </c>
      <c r="P5" s="6" t="s">
        <v>7</v>
      </c>
    </row>
    <row r="6" spans="1:17" s="1" customFormat="1" ht="40.5" customHeight="1" x14ac:dyDescent="0.15">
      <c r="A6" s="193"/>
      <c r="B6" s="196"/>
      <c r="C6" s="9" t="s">
        <v>31</v>
      </c>
      <c r="D6" s="9" t="s">
        <v>32</v>
      </c>
      <c r="E6" s="9" t="s">
        <v>33</v>
      </c>
      <c r="F6" s="9" t="s">
        <v>34</v>
      </c>
      <c r="G6" s="9" t="s">
        <v>35</v>
      </c>
      <c r="H6" s="9" t="s">
        <v>36</v>
      </c>
      <c r="I6" s="9" t="s">
        <v>37</v>
      </c>
      <c r="J6" s="9" t="s">
        <v>38</v>
      </c>
      <c r="K6" s="9" t="s">
        <v>39</v>
      </c>
      <c r="L6" s="9" t="s">
        <v>40</v>
      </c>
      <c r="M6" s="57" t="s">
        <v>41</v>
      </c>
      <c r="N6" s="9" t="s">
        <v>42</v>
      </c>
      <c r="O6" s="58" t="s">
        <v>43</v>
      </c>
      <c r="P6" s="58" t="s">
        <v>44</v>
      </c>
    </row>
    <row r="7" spans="1:17" s="2" customFormat="1" ht="45" customHeight="1" x14ac:dyDescent="0.15">
      <c r="A7" s="26"/>
      <c r="B7" s="44" t="s">
        <v>45</v>
      </c>
      <c r="C7" s="13">
        <f t="shared" ref="C7:M7" si="0">C8+C11+C48</f>
        <v>903</v>
      </c>
      <c r="D7" s="15">
        <f t="shared" si="0"/>
        <v>451.5</v>
      </c>
      <c r="E7" s="15">
        <f t="shared" si="0"/>
        <v>632.1</v>
      </c>
      <c r="F7" s="15">
        <f t="shared" si="0"/>
        <v>1083.5999999999999</v>
      </c>
      <c r="G7" s="13">
        <f t="shared" si="0"/>
        <v>7635</v>
      </c>
      <c r="H7" s="15">
        <f t="shared" si="0"/>
        <v>3817.5</v>
      </c>
      <c r="I7" s="15">
        <f t="shared" si="0"/>
        <v>5344.4999999999991</v>
      </c>
      <c r="J7" s="15">
        <f t="shared" si="0"/>
        <v>7540.7999999999993</v>
      </c>
      <c r="K7" s="15">
        <f t="shared" si="0"/>
        <v>1621.1999999999996</v>
      </c>
      <c r="L7" s="15">
        <f t="shared" si="0"/>
        <v>-4.8000000000000007</v>
      </c>
      <c r="M7" s="15">
        <f t="shared" si="0"/>
        <v>-39.599999999999994</v>
      </c>
      <c r="N7" s="15">
        <f t="shared" ref="N7:P7" si="1">N8+N11+N48</f>
        <v>2660.3999999999996</v>
      </c>
      <c r="O7" s="59">
        <f t="shared" si="1"/>
        <v>-2.160000000000001</v>
      </c>
      <c r="P7" s="59">
        <f t="shared" si="1"/>
        <v>2662.5599999999995</v>
      </c>
    </row>
    <row r="8" spans="1:17" s="2" customFormat="1" ht="20.100000000000001" customHeight="1" x14ac:dyDescent="0.15">
      <c r="A8" s="26"/>
      <c r="B8" s="44" t="s">
        <v>46</v>
      </c>
      <c r="C8" s="13">
        <f t="shared" ref="C8:K8" si="2">SUM(C9:C10)</f>
        <v>22</v>
      </c>
      <c r="D8" s="15">
        <f t="shared" si="2"/>
        <v>11</v>
      </c>
      <c r="E8" s="15">
        <f t="shared" si="2"/>
        <v>15.4</v>
      </c>
      <c r="F8" s="15">
        <f t="shared" si="2"/>
        <v>26.4</v>
      </c>
      <c r="G8" s="13">
        <f t="shared" si="2"/>
        <v>385</v>
      </c>
      <c r="H8" s="15">
        <f t="shared" si="2"/>
        <v>192.5</v>
      </c>
      <c r="I8" s="15">
        <f t="shared" si="2"/>
        <v>269.5</v>
      </c>
      <c r="J8" s="15">
        <f t="shared" si="2"/>
        <v>403.2</v>
      </c>
      <c r="K8" s="15">
        <f t="shared" si="2"/>
        <v>58.799999999999983</v>
      </c>
      <c r="L8" s="15"/>
      <c r="M8" s="15"/>
      <c r="N8" s="15">
        <f>SUM(N9:N10)</f>
        <v>85.199999999999989</v>
      </c>
      <c r="O8" s="15"/>
      <c r="P8" s="15">
        <f>SUM(P9:P10)</f>
        <v>85.199999999999989</v>
      </c>
    </row>
    <row r="9" spans="1:17" s="2" customFormat="1" ht="20.100000000000001" customHeight="1" x14ac:dyDescent="0.15">
      <c r="A9" s="16">
        <v>1</v>
      </c>
      <c r="B9" s="17" t="s">
        <v>47</v>
      </c>
      <c r="C9" s="18">
        <v>2</v>
      </c>
      <c r="D9" s="19">
        <f t="shared" ref="D9:D46" si="3">C9*0.5</f>
        <v>1</v>
      </c>
      <c r="E9" s="19">
        <f t="shared" ref="E9:E46" si="4">C9*0.7</f>
        <v>1.4</v>
      </c>
      <c r="F9" s="19">
        <f t="shared" ref="F9:F46" si="5">D9+E9</f>
        <v>2.4</v>
      </c>
      <c r="G9" s="18">
        <v>49</v>
      </c>
      <c r="H9" s="19">
        <f t="shared" ref="H9:H47" si="6">G9*0.5</f>
        <v>24.5</v>
      </c>
      <c r="I9" s="19">
        <f t="shared" ref="I9:I47" si="7">G9*0.7</f>
        <v>34.299999999999997</v>
      </c>
      <c r="J9" s="19">
        <v>49.2</v>
      </c>
      <c r="K9" s="19">
        <f t="shared" ref="K9:K47" si="8">H9+I9-J9</f>
        <v>9.5999999999999943</v>
      </c>
      <c r="L9" s="19"/>
      <c r="M9" s="19"/>
      <c r="N9" s="19">
        <f t="shared" ref="N9:N47" si="9">F9+K9+L9+M9</f>
        <v>11.999999999999995</v>
      </c>
      <c r="O9" s="60"/>
      <c r="P9" s="19">
        <f t="shared" ref="P9:P10" si="10">N9</f>
        <v>11.999999999999995</v>
      </c>
    </row>
    <row r="10" spans="1:17" s="2" customFormat="1" ht="20.100000000000001" customHeight="1" x14ac:dyDescent="0.15">
      <c r="A10" s="16">
        <v>2</v>
      </c>
      <c r="B10" s="17" t="s">
        <v>48</v>
      </c>
      <c r="C10" s="18">
        <v>20</v>
      </c>
      <c r="D10" s="19">
        <f t="shared" si="3"/>
        <v>10</v>
      </c>
      <c r="E10" s="19">
        <f t="shared" si="4"/>
        <v>14</v>
      </c>
      <c r="F10" s="19">
        <f t="shared" si="5"/>
        <v>24</v>
      </c>
      <c r="G10" s="18">
        <v>336</v>
      </c>
      <c r="H10" s="19">
        <f t="shared" si="6"/>
        <v>168</v>
      </c>
      <c r="I10" s="19">
        <f t="shared" si="7"/>
        <v>235.2</v>
      </c>
      <c r="J10" s="19">
        <v>354</v>
      </c>
      <c r="K10" s="19">
        <f t="shared" si="8"/>
        <v>49.199999999999989</v>
      </c>
      <c r="L10" s="19"/>
      <c r="M10" s="19"/>
      <c r="N10" s="19">
        <f t="shared" si="9"/>
        <v>73.199999999999989</v>
      </c>
      <c r="O10" s="60"/>
      <c r="P10" s="61">
        <f t="shared" si="10"/>
        <v>73.199999999999989</v>
      </c>
    </row>
    <row r="11" spans="1:17" s="2" customFormat="1" ht="20.100000000000001" customHeight="1" x14ac:dyDescent="0.15">
      <c r="A11" s="11"/>
      <c r="B11" s="12" t="s">
        <v>49</v>
      </c>
      <c r="C11" s="13">
        <f t="shared" ref="C11:M11" si="11">SUM(C12:C47)</f>
        <v>635</v>
      </c>
      <c r="D11" s="13">
        <f t="shared" si="11"/>
        <v>317.5</v>
      </c>
      <c r="E11" s="13">
        <f t="shared" si="11"/>
        <v>444.5</v>
      </c>
      <c r="F11" s="13">
        <f t="shared" si="11"/>
        <v>762</v>
      </c>
      <c r="G11" s="13">
        <f t="shared" si="11"/>
        <v>5029</v>
      </c>
      <c r="H11" s="13">
        <f t="shared" si="11"/>
        <v>2514.5</v>
      </c>
      <c r="I11" s="13">
        <f t="shared" si="11"/>
        <v>3520.2999999999993</v>
      </c>
      <c r="J11" s="13">
        <f t="shared" si="11"/>
        <v>5047.2</v>
      </c>
      <c r="K11" s="13">
        <f t="shared" si="11"/>
        <v>987.59999999999968</v>
      </c>
      <c r="L11" s="14">
        <f t="shared" si="11"/>
        <v>-4.08</v>
      </c>
      <c r="M11" s="14">
        <f t="shared" si="11"/>
        <v>-15.84</v>
      </c>
      <c r="N11" s="14">
        <f t="shared" ref="N11:P11" si="12">SUM(N12:N47)</f>
        <v>1729.6799999999994</v>
      </c>
      <c r="O11" s="14">
        <f t="shared" si="12"/>
        <v>-1.44</v>
      </c>
      <c r="P11" s="14">
        <f t="shared" si="12"/>
        <v>1731.1199999999994</v>
      </c>
    </row>
    <row r="12" spans="1:17" s="2" customFormat="1" ht="20.100000000000001" customHeight="1" x14ac:dyDescent="0.15">
      <c r="A12" s="16">
        <v>3</v>
      </c>
      <c r="B12" s="17" t="s">
        <v>50</v>
      </c>
      <c r="C12" s="18"/>
      <c r="D12" s="19"/>
      <c r="E12" s="19"/>
      <c r="F12" s="19"/>
      <c r="G12" s="18">
        <v>2</v>
      </c>
      <c r="H12" s="19">
        <f t="shared" si="6"/>
        <v>1</v>
      </c>
      <c r="I12" s="19">
        <f t="shared" si="7"/>
        <v>1.4</v>
      </c>
      <c r="J12" s="19">
        <v>2.4</v>
      </c>
      <c r="K12" s="19"/>
      <c r="L12" s="19"/>
      <c r="M12" s="19"/>
      <c r="N12" s="19"/>
      <c r="O12" s="60"/>
      <c r="P12" s="61"/>
      <c r="Q12" s="2">
        <v>156002</v>
      </c>
    </row>
    <row r="13" spans="1:17" s="2" customFormat="1" ht="20.100000000000001" customHeight="1" x14ac:dyDescent="0.15">
      <c r="A13" s="16">
        <v>4</v>
      </c>
      <c r="B13" s="17" t="s">
        <v>51</v>
      </c>
      <c r="C13" s="18">
        <v>3</v>
      </c>
      <c r="D13" s="19">
        <f t="shared" si="3"/>
        <v>1.5</v>
      </c>
      <c r="E13" s="19">
        <f t="shared" si="4"/>
        <v>2.0999999999999996</v>
      </c>
      <c r="F13" s="19">
        <f t="shared" si="5"/>
        <v>3.5999999999999996</v>
      </c>
      <c r="G13" s="18">
        <v>29</v>
      </c>
      <c r="H13" s="19">
        <f t="shared" si="6"/>
        <v>14.5</v>
      </c>
      <c r="I13" s="19">
        <f t="shared" si="7"/>
        <v>20.299999999999997</v>
      </c>
      <c r="J13" s="19">
        <v>24</v>
      </c>
      <c r="K13" s="19">
        <f t="shared" si="8"/>
        <v>10.799999999999997</v>
      </c>
      <c r="L13" s="19"/>
      <c r="M13" s="19"/>
      <c r="N13" s="19">
        <f t="shared" si="9"/>
        <v>14.399999999999997</v>
      </c>
      <c r="O13" s="60"/>
      <c r="P13" s="61">
        <f t="shared" ref="P13:P47" si="13">N13</f>
        <v>14.399999999999997</v>
      </c>
      <c r="Q13" s="2">
        <v>156022</v>
      </c>
    </row>
    <row r="14" spans="1:17" s="2" customFormat="1" ht="20.100000000000001" customHeight="1" x14ac:dyDescent="0.15">
      <c r="A14" s="16">
        <v>5</v>
      </c>
      <c r="B14" s="17" t="s">
        <v>52</v>
      </c>
      <c r="C14" s="18"/>
      <c r="D14" s="19"/>
      <c r="E14" s="19"/>
      <c r="F14" s="19"/>
      <c r="G14" s="18"/>
      <c r="H14" s="19"/>
      <c r="I14" s="19"/>
      <c r="J14" s="19"/>
      <c r="K14" s="19"/>
      <c r="L14" s="60">
        <f>-0.72-0.72</f>
        <v>-1.44</v>
      </c>
      <c r="M14" s="62"/>
      <c r="N14" s="19">
        <f t="shared" si="9"/>
        <v>-1.44</v>
      </c>
      <c r="O14" s="63">
        <f>N14</f>
        <v>-1.44</v>
      </c>
      <c r="P14" s="16"/>
      <c r="Q14" s="2">
        <v>156007</v>
      </c>
    </row>
    <row r="15" spans="1:17" s="2" customFormat="1" ht="20.100000000000001" customHeight="1" x14ac:dyDescent="0.15">
      <c r="A15" s="16">
        <v>6</v>
      </c>
      <c r="B15" s="17" t="s">
        <v>53</v>
      </c>
      <c r="C15" s="18">
        <v>3</v>
      </c>
      <c r="D15" s="19">
        <f t="shared" si="3"/>
        <v>1.5</v>
      </c>
      <c r="E15" s="19">
        <f t="shared" si="4"/>
        <v>2.0999999999999996</v>
      </c>
      <c r="F15" s="19">
        <f t="shared" si="5"/>
        <v>3.5999999999999996</v>
      </c>
      <c r="G15" s="18">
        <v>15</v>
      </c>
      <c r="H15" s="19">
        <f t="shared" si="6"/>
        <v>7.5</v>
      </c>
      <c r="I15" s="19">
        <f t="shared" si="7"/>
        <v>10.5</v>
      </c>
      <c r="J15" s="19">
        <v>14.4</v>
      </c>
      <c r="K15" s="19">
        <f t="shared" si="8"/>
        <v>3.5999999999999996</v>
      </c>
      <c r="L15" s="60">
        <v>-2.64</v>
      </c>
      <c r="M15" s="62"/>
      <c r="N15" s="19">
        <f t="shared" si="9"/>
        <v>4.5599999999999987</v>
      </c>
      <c r="O15" s="60"/>
      <c r="P15" s="61">
        <f t="shared" si="13"/>
        <v>4.5599999999999987</v>
      </c>
      <c r="Q15" s="2">
        <v>156013</v>
      </c>
    </row>
    <row r="16" spans="1:17" s="2" customFormat="1" ht="20.100000000000001" customHeight="1" x14ac:dyDescent="0.15">
      <c r="A16" s="16">
        <v>7</v>
      </c>
      <c r="B16" s="17" t="s">
        <v>54</v>
      </c>
      <c r="C16" s="18">
        <v>7</v>
      </c>
      <c r="D16" s="19">
        <f t="shared" si="3"/>
        <v>3.5</v>
      </c>
      <c r="E16" s="19">
        <f t="shared" si="4"/>
        <v>4.8999999999999995</v>
      </c>
      <c r="F16" s="19">
        <f t="shared" si="5"/>
        <v>8.3999999999999986</v>
      </c>
      <c r="G16" s="18">
        <v>184</v>
      </c>
      <c r="H16" s="19">
        <f t="shared" si="6"/>
        <v>92</v>
      </c>
      <c r="I16" s="19">
        <f t="shared" si="7"/>
        <v>128.79999999999998</v>
      </c>
      <c r="J16" s="19">
        <v>202.8</v>
      </c>
      <c r="K16" s="19">
        <f t="shared" si="8"/>
        <v>17.999999999999972</v>
      </c>
      <c r="L16" s="19"/>
      <c r="M16" s="19"/>
      <c r="N16" s="19">
        <f t="shared" si="9"/>
        <v>26.39999999999997</v>
      </c>
      <c r="O16" s="60"/>
      <c r="P16" s="61">
        <f t="shared" si="13"/>
        <v>26.39999999999997</v>
      </c>
      <c r="Q16" s="2">
        <v>156008</v>
      </c>
    </row>
    <row r="17" spans="1:17" s="2" customFormat="1" ht="20.100000000000001" customHeight="1" x14ac:dyDescent="0.15">
      <c r="A17" s="16">
        <v>8</v>
      </c>
      <c r="B17" s="17" t="s">
        <v>55</v>
      </c>
      <c r="C17" s="18">
        <v>10</v>
      </c>
      <c r="D17" s="19">
        <f t="shared" si="3"/>
        <v>5</v>
      </c>
      <c r="E17" s="19">
        <f t="shared" si="4"/>
        <v>7</v>
      </c>
      <c r="F17" s="19">
        <f t="shared" si="5"/>
        <v>12</v>
      </c>
      <c r="G17" s="18">
        <v>94</v>
      </c>
      <c r="H17" s="19">
        <f t="shared" si="6"/>
        <v>47</v>
      </c>
      <c r="I17" s="19">
        <f t="shared" si="7"/>
        <v>65.8</v>
      </c>
      <c r="J17" s="19">
        <v>97.2</v>
      </c>
      <c r="K17" s="19">
        <f t="shared" si="8"/>
        <v>15.599999999999994</v>
      </c>
      <c r="L17" s="19"/>
      <c r="M17" s="19"/>
      <c r="N17" s="19">
        <f t="shared" si="9"/>
        <v>27.599999999999994</v>
      </c>
      <c r="O17" s="60"/>
      <c r="P17" s="61">
        <f t="shared" si="13"/>
        <v>27.599999999999994</v>
      </c>
      <c r="Q17" s="2">
        <v>156009</v>
      </c>
    </row>
    <row r="18" spans="1:17" s="2" customFormat="1" ht="20.100000000000001" customHeight="1" x14ac:dyDescent="0.15">
      <c r="A18" s="16">
        <v>9</v>
      </c>
      <c r="B18" s="17" t="s">
        <v>56</v>
      </c>
      <c r="C18" s="18">
        <v>4</v>
      </c>
      <c r="D18" s="19">
        <f t="shared" si="3"/>
        <v>2</v>
      </c>
      <c r="E18" s="19">
        <f t="shared" si="4"/>
        <v>2.8</v>
      </c>
      <c r="F18" s="19">
        <f t="shared" si="5"/>
        <v>4.8</v>
      </c>
      <c r="G18" s="18">
        <v>106</v>
      </c>
      <c r="H18" s="19">
        <f t="shared" si="6"/>
        <v>53</v>
      </c>
      <c r="I18" s="19">
        <f t="shared" si="7"/>
        <v>74.199999999999989</v>
      </c>
      <c r="J18" s="19">
        <v>120</v>
      </c>
      <c r="K18" s="19">
        <f t="shared" si="8"/>
        <v>7.1999999999999886</v>
      </c>
      <c r="L18" s="19"/>
      <c r="M18" s="19"/>
      <c r="N18" s="19">
        <f t="shared" si="9"/>
        <v>11.999999999999989</v>
      </c>
      <c r="O18" s="60"/>
      <c r="P18" s="61">
        <f t="shared" si="13"/>
        <v>11.999999999999989</v>
      </c>
      <c r="Q18" s="2">
        <v>156027</v>
      </c>
    </row>
    <row r="19" spans="1:17" s="2" customFormat="1" ht="20.100000000000001" customHeight="1" x14ac:dyDescent="0.15">
      <c r="A19" s="16">
        <v>10</v>
      </c>
      <c r="B19" s="17" t="s">
        <v>57</v>
      </c>
      <c r="C19" s="18"/>
      <c r="D19" s="19"/>
      <c r="E19" s="19"/>
      <c r="F19" s="19"/>
      <c r="G19" s="18">
        <v>68</v>
      </c>
      <c r="H19" s="19">
        <f t="shared" si="6"/>
        <v>34</v>
      </c>
      <c r="I19" s="19">
        <f t="shared" si="7"/>
        <v>47.599999999999994</v>
      </c>
      <c r="J19" s="19">
        <v>70.8</v>
      </c>
      <c r="K19" s="19">
        <f t="shared" si="8"/>
        <v>10.799999999999997</v>
      </c>
      <c r="L19" s="19"/>
      <c r="M19" s="19"/>
      <c r="N19" s="19">
        <f t="shared" si="9"/>
        <v>10.799999999999997</v>
      </c>
      <c r="O19" s="60"/>
      <c r="P19" s="61">
        <f t="shared" si="13"/>
        <v>10.799999999999997</v>
      </c>
      <c r="Q19" s="2">
        <v>156019</v>
      </c>
    </row>
    <row r="20" spans="1:17" s="2" customFormat="1" ht="20.100000000000001" customHeight="1" x14ac:dyDescent="0.15">
      <c r="A20" s="16">
        <v>11</v>
      </c>
      <c r="B20" s="17" t="s">
        <v>58</v>
      </c>
      <c r="C20" s="18">
        <v>5</v>
      </c>
      <c r="D20" s="19">
        <f t="shared" si="3"/>
        <v>2.5</v>
      </c>
      <c r="E20" s="19">
        <f t="shared" si="4"/>
        <v>3.5</v>
      </c>
      <c r="F20" s="19">
        <f t="shared" si="5"/>
        <v>6</v>
      </c>
      <c r="G20" s="18">
        <v>159</v>
      </c>
      <c r="H20" s="19">
        <f t="shared" si="6"/>
        <v>79.5</v>
      </c>
      <c r="I20" s="19">
        <f t="shared" si="7"/>
        <v>111.3</v>
      </c>
      <c r="J20" s="19">
        <v>186</v>
      </c>
      <c r="K20" s="19">
        <f t="shared" si="8"/>
        <v>4.8000000000000114</v>
      </c>
      <c r="L20" s="19"/>
      <c r="M20" s="19"/>
      <c r="N20" s="19">
        <f t="shared" si="9"/>
        <v>10.800000000000011</v>
      </c>
      <c r="O20" s="60"/>
      <c r="P20" s="61">
        <f t="shared" si="13"/>
        <v>10.800000000000011</v>
      </c>
      <c r="Q20" s="2">
        <v>156030</v>
      </c>
    </row>
    <row r="21" spans="1:17" s="2" customFormat="1" ht="20.100000000000001" customHeight="1" x14ac:dyDescent="0.15">
      <c r="A21" s="16">
        <v>12</v>
      </c>
      <c r="B21" s="17" t="s">
        <v>59</v>
      </c>
      <c r="C21" s="18">
        <v>9</v>
      </c>
      <c r="D21" s="19">
        <f t="shared" si="3"/>
        <v>4.5</v>
      </c>
      <c r="E21" s="19">
        <f t="shared" si="4"/>
        <v>6.3</v>
      </c>
      <c r="F21" s="19">
        <f t="shared" si="5"/>
        <v>10.8</v>
      </c>
      <c r="G21" s="18">
        <v>203</v>
      </c>
      <c r="H21" s="19">
        <f t="shared" si="6"/>
        <v>101.5</v>
      </c>
      <c r="I21" s="19">
        <f t="shared" si="7"/>
        <v>142.1</v>
      </c>
      <c r="J21" s="19">
        <v>222</v>
      </c>
      <c r="K21" s="19">
        <f t="shared" si="8"/>
        <v>21.599999999999994</v>
      </c>
      <c r="L21" s="19"/>
      <c r="M21" s="19"/>
      <c r="N21" s="19">
        <f t="shared" si="9"/>
        <v>32.399999999999991</v>
      </c>
      <c r="O21" s="60"/>
      <c r="P21" s="61">
        <f t="shared" si="13"/>
        <v>32.399999999999991</v>
      </c>
      <c r="Q21" s="2">
        <v>156031</v>
      </c>
    </row>
    <row r="22" spans="1:17" s="2" customFormat="1" ht="20.100000000000001" customHeight="1" x14ac:dyDescent="0.15">
      <c r="A22" s="16">
        <v>13</v>
      </c>
      <c r="B22" s="17" t="s">
        <v>60</v>
      </c>
      <c r="C22" s="18">
        <v>10</v>
      </c>
      <c r="D22" s="19">
        <f t="shared" si="3"/>
        <v>5</v>
      </c>
      <c r="E22" s="19">
        <f t="shared" si="4"/>
        <v>7</v>
      </c>
      <c r="F22" s="19">
        <f t="shared" si="5"/>
        <v>12</v>
      </c>
      <c r="G22" s="18">
        <v>42</v>
      </c>
      <c r="H22" s="19">
        <f t="shared" si="6"/>
        <v>21</v>
      </c>
      <c r="I22" s="19">
        <f t="shared" si="7"/>
        <v>29.4</v>
      </c>
      <c r="J22" s="19">
        <v>38.4</v>
      </c>
      <c r="K22" s="19">
        <f t="shared" si="8"/>
        <v>12</v>
      </c>
      <c r="L22" s="19"/>
      <c r="M22" s="19"/>
      <c r="N22" s="19">
        <f t="shared" si="9"/>
        <v>24</v>
      </c>
      <c r="O22" s="60"/>
      <c r="P22" s="61">
        <f t="shared" si="13"/>
        <v>24</v>
      </c>
      <c r="Q22" s="2">
        <v>156028</v>
      </c>
    </row>
    <row r="23" spans="1:17" s="2" customFormat="1" ht="20.100000000000001" customHeight="1" x14ac:dyDescent="0.15">
      <c r="A23" s="16">
        <v>14</v>
      </c>
      <c r="B23" s="17" t="s">
        <v>61</v>
      </c>
      <c r="C23" s="18">
        <v>90</v>
      </c>
      <c r="D23" s="19">
        <f t="shared" si="3"/>
        <v>45</v>
      </c>
      <c r="E23" s="19">
        <f t="shared" si="4"/>
        <v>62.999999999999993</v>
      </c>
      <c r="F23" s="19">
        <f t="shared" si="5"/>
        <v>108</v>
      </c>
      <c r="G23" s="18">
        <v>535</v>
      </c>
      <c r="H23" s="19">
        <f t="shared" si="6"/>
        <v>267.5</v>
      </c>
      <c r="I23" s="19">
        <f t="shared" si="7"/>
        <v>374.5</v>
      </c>
      <c r="J23" s="19">
        <v>524.4</v>
      </c>
      <c r="K23" s="19">
        <f t="shared" si="8"/>
        <v>117.60000000000002</v>
      </c>
      <c r="L23" s="19"/>
      <c r="M23" s="19"/>
      <c r="N23" s="19">
        <f t="shared" si="9"/>
        <v>225.60000000000002</v>
      </c>
      <c r="O23" s="60"/>
      <c r="P23" s="61">
        <f t="shared" si="13"/>
        <v>225.60000000000002</v>
      </c>
      <c r="Q23" s="2">
        <v>156021</v>
      </c>
    </row>
    <row r="24" spans="1:17" s="2" customFormat="1" ht="20.100000000000001" customHeight="1" x14ac:dyDescent="0.15">
      <c r="A24" s="16">
        <v>15</v>
      </c>
      <c r="B24" s="17" t="s">
        <v>62</v>
      </c>
      <c r="C24" s="18">
        <v>10</v>
      </c>
      <c r="D24" s="19">
        <f t="shared" si="3"/>
        <v>5</v>
      </c>
      <c r="E24" s="19">
        <f t="shared" si="4"/>
        <v>7</v>
      </c>
      <c r="F24" s="19">
        <f t="shared" si="5"/>
        <v>12</v>
      </c>
      <c r="G24" s="18">
        <v>132</v>
      </c>
      <c r="H24" s="19">
        <f t="shared" si="6"/>
        <v>66</v>
      </c>
      <c r="I24" s="19">
        <f t="shared" si="7"/>
        <v>92.399999999999991</v>
      </c>
      <c r="J24" s="19">
        <v>118.8</v>
      </c>
      <c r="K24" s="19">
        <f t="shared" si="8"/>
        <v>39.59999999999998</v>
      </c>
      <c r="L24" s="19"/>
      <c r="M24" s="19"/>
      <c r="N24" s="19">
        <f t="shared" si="9"/>
        <v>51.59999999999998</v>
      </c>
      <c r="O24" s="60"/>
      <c r="P24" s="61">
        <f t="shared" si="13"/>
        <v>51.59999999999998</v>
      </c>
      <c r="Q24" s="2">
        <v>156040</v>
      </c>
    </row>
    <row r="25" spans="1:17" s="2" customFormat="1" ht="20.100000000000001" customHeight="1" x14ac:dyDescent="0.15">
      <c r="A25" s="16">
        <v>16</v>
      </c>
      <c r="B25" s="17" t="s">
        <v>63</v>
      </c>
      <c r="C25" s="18">
        <v>22</v>
      </c>
      <c r="D25" s="19">
        <f t="shared" si="3"/>
        <v>11</v>
      </c>
      <c r="E25" s="19">
        <f t="shared" si="4"/>
        <v>15.399999999999999</v>
      </c>
      <c r="F25" s="19">
        <f t="shared" si="5"/>
        <v>26.4</v>
      </c>
      <c r="G25" s="18">
        <v>249</v>
      </c>
      <c r="H25" s="19">
        <f t="shared" si="6"/>
        <v>124.5</v>
      </c>
      <c r="I25" s="19">
        <f t="shared" si="7"/>
        <v>174.29999999999998</v>
      </c>
      <c r="J25" s="19">
        <v>290.39999999999998</v>
      </c>
      <c r="K25" s="19">
        <f t="shared" si="8"/>
        <v>8.3999999999999773</v>
      </c>
      <c r="L25" s="19"/>
      <c r="M25" s="19"/>
      <c r="N25" s="19">
        <f t="shared" si="9"/>
        <v>34.799999999999976</v>
      </c>
      <c r="O25" s="60"/>
      <c r="P25" s="61">
        <f t="shared" si="13"/>
        <v>34.799999999999976</v>
      </c>
      <c r="Q25" s="2">
        <v>156057</v>
      </c>
    </row>
    <row r="26" spans="1:17" s="2" customFormat="1" ht="20.100000000000001" customHeight="1" x14ac:dyDescent="0.15">
      <c r="A26" s="16">
        <v>17</v>
      </c>
      <c r="B26" s="17" t="s">
        <v>64</v>
      </c>
      <c r="C26" s="18">
        <v>7</v>
      </c>
      <c r="D26" s="19">
        <f t="shared" si="3"/>
        <v>3.5</v>
      </c>
      <c r="E26" s="19">
        <f t="shared" si="4"/>
        <v>4.8999999999999995</v>
      </c>
      <c r="F26" s="19">
        <f t="shared" si="5"/>
        <v>8.3999999999999986</v>
      </c>
      <c r="G26" s="18">
        <v>239</v>
      </c>
      <c r="H26" s="19">
        <f t="shared" si="6"/>
        <v>119.5</v>
      </c>
      <c r="I26" s="19">
        <f t="shared" si="7"/>
        <v>167.29999999999998</v>
      </c>
      <c r="J26" s="19">
        <v>258</v>
      </c>
      <c r="K26" s="19">
        <f t="shared" si="8"/>
        <v>28.799999999999955</v>
      </c>
      <c r="L26" s="19"/>
      <c r="M26" s="19"/>
      <c r="N26" s="19">
        <f t="shared" si="9"/>
        <v>37.199999999999953</v>
      </c>
      <c r="O26" s="60"/>
      <c r="P26" s="61">
        <f t="shared" si="13"/>
        <v>37.199999999999953</v>
      </c>
      <c r="Q26" s="2">
        <v>156023</v>
      </c>
    </row>
    <row r="27" spans="1:17" s="2" customFormat="1" ht="20.100000000000001" customHeight="1" x14ac:dyDescent="0.15">
      <c r="A27" s="16">
        <v>18</v>
      </c>
      <c r="B27" s="17" t="s">
        <v>65</v>
      </c>
      <c r="C27" s="18">
        <v>16</v>
      </c>
      <c r="D27" s="19">
        <f t="shared" si="3"/>
        <v>8</v>
      </c>
      <c r="E27" s="19">
        <f t="shared" si="4"/>
        <v>11.2</v>
      </c>
      <c r="F27" s="19">
        <f t="shared" si="5"/>
        <v>19.2</v>
      </c>
      <c r="G27" s="18">
        <v>279</v>
      </c>
      <c r="H27" s="19">
        <f t="shared" si="6"/>
        <v>139.5</v>
      </c>
      <c r="I27" s="19">
        <f t="shared" si="7"/>
        <v>195.29999999999998</v>
      </c>
      <c r="J27" s="19">
        <v>316.8</v>
      </c>
      <c r="K27" s="19">
        <f t="shared" si="8"/>
        <v>17.999999999999943</v>
      </c>
      <c r="L27" s="19"/>
      <c r="M27" s="19"/>
      <c r="N27" s="19">
        <f t="shared" si="9"/>
        <v>37.199999999999946</v>
      </c>
      <c r="O27" s="60"/>
      <c r="P27" s="61">
        <f t="shared" si="13"/>
        <v>37.199999999999946</v>
      </c>
      <c r="Q27" s="2">
        <v>156071</v>
      </c>
    </row>
    <row r="28" spans="1:17" s="2" customFormat="1" ht="20.100000000000001" customHeight="1" x14ac:dyDescent="0.15">
      <c r="A28" s="16">
        <v>19</v>
      </c>
      <c r="B28" s="17" t="s">
        <v>66</v>
      </c>
      <c r="C28" s="18">
        <v>4</v>
      </c>
      <c r="D28" s="19">
        <f t="shared" si="3"/>
        <v>2</v>
      </c>
      <c r="E28" s="19">
        <f t="shared" si="4"/>
        <v>2.8</v>
      </c>
      <c r="F28" s="19">
        <f t="shared" si="5"/>
        <v>4.8</v>
      </c>
      <c r="G28" s="18">
        <v>119</v>
      </c>
      <c r="H28" s="19">
        <f t="shared" si="6"/>
        <v>59.5</v>
      </c>
      <c r="I28" s="19">
        <f t="shared" si="7"/>
        <v>83.3</v>
      </c>
      <c r="J28" s="19">
        <v>121.2</v>
      </c>
      <c r="K28" s="19">
        <f t="shared" si="8"/>
        <v>21.600000000000009</v>
      </c>
      <c r="L28" s="19"/>
      <c r="M28" s="19"/>
      <c r="N28" s="19">
        <f t="shared" si="9"/>
        <v>26.400000000000009</v>
      </c>
      <c r="O28" s="60"/>
      <c r="P28" s="61">
        <f t="shared" si="13"/>
        <v>26.400000000000009</v>
      </c>
      <c r="Q28" s="2">
        <v>156063</v>
      </c>
    </row>
    <row r="29" spans="1:17" s="2" customFormat="1" ht="20.100000000000001" customHeight="1" x14ac:dyDescent="0.15">
      <c r="A29" s="16">
        <v>20</v>
      </c>
      <c r="B29" s="17" t="s">
        <v>67</v>
      </c>
      <c r="C29" s="18">
        <v>26</v>
      </c>
      <c r="D29" s="19">
        <f t="shared" si="3"/>
        <v>13</v>
      </c>
      <c r="E29" s="19">
        <f t="shared" si="4"/>
        <v>18.2</v>
      </c>
      <c r="F29" s="19">
        <f t="shared" si="5"/>
        <v>31.2</v>
      </c>
      <c r="G29" s="18">
        <v>209</v>
      </c>
      <c r="H29" s="19">
        <f t="shared" si="6"/>
        <v>104.5</v>
      </c>
      <c r="I29" s="19">
        <f t="shared" si="7"/>
        <v>146.29999999999998</v>
      </c>
      <c r="J29" s="19">
        <v>176.4</v>
      </c>
      <c r="K29" s="19">
        <f t="shared" si="8"/>
        <v>74.399999999999977</v>
      </c>
      <c r="L29" s="19"/>
      <c r="M29" s="19"/>
      <c r="N29" s="19">
        <f t="shared" si="9"/>
        <v>105.59999999999998</v>
      </c>
      <c r="O29" s="60"/>
      <c r="P29" s="61">
        <f t="shared" si="13"/>
        <v>105.59999999999998</v>
      </c>
      <c r="Q29" s="2">
        <v>156062</v>
      </c>
    </row>
    <row r="30" spans="1:17" s="2" customFormat="1" ht="20.100000000000001" customHeight="1" x14ac:dyDescent="0.15">
      <c r="A30" s="16">
        <v>21</v>
      </c>
      <c r="B30" s="17" t="s">
        <v>68</v>
      </c>
      <c r="C30" s="18">
        <v>180</v>
      </c>
      <c r="D30" s="19">
        <f t="shared" si="3"/>
        <v>90</v>
      </c>
      <c r="E30" s="19">
        <f t="shared" si="4"/>
        <v>125.99999999999999</v>
      </c>
      <c r="F30" s="19">
        <f t="shared" si="5"/>
        <v>216</v>
      </c>
      <c r="G30" s="18">
        <v>367</v>
      </c>
      <c r="H30" s="19">
        <f t="shared" si="6"/>
        <v>183.5</v>
      </c>
      <c r="I30" s="19">
        <f t="shared" si="7"/>
        <v>256.89999999999998</v>
      </c>
      <c r="J30" s="19">
        <v>349.2</v>
      </c>
      <c r="K30" s="19">
        <f t="shared" si="8"/>
        <v>91.199999999999989</v>
      </c>
      <c r="L30" s="19"/>
      <c r="M30" s="19"/>
      <c r="N30" s="19">
        <f t="shared" si="9"/>
        <v>307.2</v>
      </c>
      <c r="O30" s="60"/>
      <c r="P30" s="61">
        <f t="shared" si="13"/>
        <v>307.2</v>
      </c>
      <c r="Q30" s="2">
        <v>156068</v>
      </c>
    </row>
    <row r="31" spans="1:17" s="2" customFormat="1" ht="20.100000000000001" customHeight="1" x14ac:dyDescent="0.15">
      <c r="A31" s="16">
        <v>22</v>
      </c>
      <c r="B31" s="17" t="s">
        <v>69</v>
      </c>
      <c r="C31" s="18">
        <v>94</v>
      </c>
      <c r="D31" s="19">
        <f t="shared" si="3"/>
        <v>47</v>
      </c>
      <c r="E31" s="19">
        <f t="shared" si="4"/>
        <v>65.8</v>
      </c>
      <c r="F31" s="19">
        <f t="shared" si="5"/>
        <v>112.8</v>
      </c>
      <c r="G31" s="18">
        <v>206</v>
      </c>
      <c r="H31" s="19">
        <f t="shared" si="6"/>
        <v>103</v>
      </c>
      <c r="I31" s="19">
        <f t="shared" si="7"/>
        <v>144.19999999999999</v>
      </c>
      <c r="J31" s="19">
        <v>100.8</v>
      </c>
      <c r="K31" s="19">
        <f t="shared" si="8"/>
        <v>146.39999999999998</v>
      </c>
      <c r="L31" s="19"/>
      <c r="M31" s="19">
        <v>-15.84</v>
      </c>
      <c r="N31" s="19">
        <f t="shared" si="9"/>
        <v>243.35999999999999</v>
      </c>
      <c r="O31" s="60"/>
      <c r="P31" s="61">
        <f t="shared" si="13"/>
        <v>243.35999999999999</v>
      </c>
      <c r="Q31" s="2">
        <v>156025</v>
      </c>
    </row>
    <row r="32" spans="1:17" s="2" customFormat="1" ht="20.100000000000001" customHeight="1" x14ac:dyDescent="0.15">
      <c r="A32" s="16">
        <v>23</v>
      </c>
      <c r="B32" s="17" t="s">
        <v>70</v>
      </c>
      <c r="C32" s="18">
        <v>10</v>
      </c>
      <c r="D32" s="19">
        <f t="shared" si="3"/>
        <v>5</v>
      </c>
      <c r="E32" s="19">
        <f t="shared" si="4"/>
        <v>7</v>
      </c>
      <c r="F32" s="19">
        <f t="shared" si="5"/>
        <v>12</v>
      </c>
      <c r="G32" s="18">
        <v>172</v>
      </c>
      <c r="H32" s="19">
        <f t="shared" si="6"/>
        <v>86</v>
      </c>
      <c r="I32" s="19">
        <f t="shared" si="7"/>
        <v>120.39999999999999</v>
      </c>
      <c r="J32" s="19">
        <v>182.4</v>
      </c>
      <c r="K32" s="19">
        <f t="shared" si="8"/>
        <v>23.999999999999972</v>
      </c>
      <c r="L32" s="19"/>
      <c r="M32" s="19"/>
      <c r="N32" s="19">
        <f t="shared" si="9"/>
        <v>35.999999999999972</v>
      </c>
      <c r="O32" s="60"/>
      <c r="P32" s="61">
        <f t="shared" si="13"/>
        <v>35.999999999999972</v>
      </c>
      <c r="Q32" s="2">
        <v>156072</v>
      </c>
    </row>
    <row r="33" spans="1:17" s="2" customFormat="1" ht="20.100000000000001" customHeight="1" x14ac:dyDescent="0.15">
      <c r="A33" s="16">
        <v>24</v>
      </c>
      <c r="B33" s="17" t="s">
        <v>71</v>
      </c>
      <c r="C33" s="18">
        <v>24</v>
      </c>
      <c r="D33" s="19">
        <f t="shared" si="3"/>
        <v>12</v>
      </c>
      <c r="E33" s="19">
        <f t="shared" si="4"/>
        <v>16.799999999999997</v>
      </c>
      <c r="F33" s="19">
        <f t="shared" si="5"/>
        <v>28.799999999999997</v>
      </c>
      <c r="G33" s="18">
        <v>46</v>
      </c>
      <c r="H33" s="19">
        <f t="shared" si="6"/>
        <v>23</v>
      </c>
      <c r="I33" s="19">
        <f t="shared" si="7"/>
        <v>32.199999999999996</v>
      </c>
      <c r="J33" s="19">
        <v>49.2</v>
      </c>
      <c r="K33" s="19">
        <f t="shared" si="8"/>
        <v>5.9999999999999929</v>
      </c>
      <c r="L33" s="19"/>
      <c r="M33" s="19"/>
      <c r="N33" s="19">
        <f t="shared" si="9"/>
        <v>34.79999999999999</v>
      </c>
      <c r="O33" s="60"/>
      <c r="P33" s="61">
        <f t="shared" si="13"/>
        <v>34.79999999999999</v>
      </c>
      <c r="Q33" s="2">
        <v>156076</v>
      </c>
    </row>
    <row r="34" spans="1:17" s="2" customFormat="1" ht="20.100000000000001" customHeight="1" x14ac:dyDescent="0.15">
      <c r="A34" s="16">
        <v>25</v>
      </c>
      <c r="B34" s="17" t="s">
        <v>72</v>
      </c>
      <c r="C34" s="18">
        <v>21</v>
      </c>
      <c r="D34" s="19">
        <f t="shared" si="3"/>
        <v>10.5</v>
      </c>
      <c r="E34" s="19">
        <f t="shared" si="4"/>
        <v>14.7</v>
      </c>
      <c r="F34" s="19">
        <f t="shared" si="5"/>
        <v>25.2</v>
      </c>
      <c r="G34" s="18">
        <v>212</v>
      </c>
      <c r="H34" s="19">
        <f t="shared" si="6"/>
        <v>106</v>
      </c>
      <c r="I34" s="19">
        <f t="shared" si="7"/>
        <v>148.39999999999998</v>
      </c>
      <c r="J34" s="19">
        <v>226.8</v>
      </c>
      <c r="K34" s="19">
        <f t="shared" si="8"/>
        <v>27.599999999999966</v>
      </c>
      <c r="L34" s="19"/>
      <c r="M34" s="19"/>
      <c r="N34" s="19">
        <f t="shared" si="9"/>
        <v>52.799999999999969</v>
      </c>
      <c r="O34" s="60"/>
      <c r="P34" s="61">
        <f t="shared" si="13"/>
        <v>52.799999999999969</v>
      </c>
      <c r="Q34" s="2">
        <v>156077</v>
      </c>
    </row>
    <row r="35" spans="1:17" s="2" customFormat="1" ht="20.100000000000001" customHeight="1" x14ac:dyDescent="0.15">
      <c r="A35" s="16">
        <v>26</v>
      </c>
      <c r="B35" s="17" t="s">
        <v>73</v>
      </c>
      <c r="C35" s="18">
        <v>5</v>
      </c>
      <c r="D35" s="19">
        <f t="shared" si="3"/>
        <v>2.5</v>
      </c>
      <c r="E35" s="19">
        <f t="shared" si="4"/>
        <v>3.5</v>
      </c>
      <c r="F35" s="19">
        <f t="shared" si="5"/>
        <v>6</v>
      </c>
      <c r="G35" s="18">
        <v>221</v>
      </c>
      <c r="H35" s="19">
        <f t="shared" si="6"/>
        <v>110.5</v>
      </c>
      <c r="I35" s="19">
        <f t="shared" si="7"/>
        <v>154.69999999999999</v>
      </c>
      <c r="J35" s="19">
        <v>241.2</v>
      </c>
      <c r="K35" s="19">
        <f t="shared" si="8"/>
        <v>24</v>
      </c>
      <c r="L35" s="19"/>
      <c r="M35" s="19"/>
      <c r="N35" s="19">
        <f t="shared" si="9"/>
        <v>30</v>
      </c>
      <c r="O35" s="60"/>
      <c r="P35" s="61">
        <f t="shared" si="13"/>
        <v>30</v>
      </c>
      <c r="Q35" s="2">
        <v>197015</v>
      </c>
    </row>
    <row r="36" spans="1:17" s="2" customFormat="1" ht="20.100000000000001" customHeight="1" x14ac:dyDescent="0.15">
      <c r="A36" s="16">
        <v>27</v>
      </c>
      <c r="B36" s="17" t="s">
        <v>74</v>
      </c>
      <c r="C36" s="18">
        <v>2</v>
      </c>
      <c r="D36" s="19">
        <f t="shared" si="3"/>
        <v>1</v>
      </c>
      <c r="E36" s="19">
        <f t="shared" si="4"/>
        <v>1.4</v>
      </c>
      <c r="F36" s="19">
        <f t="shared" si="5"/>
        <v>2.4</v>
      </c>
      <c r="G36" s="18">
        <v>70</v>
      </c>
      <c r="H36" s="19">
        <f t="shared" si="6"/>
        <v>35</v>
      </c>
      <c r="I36" s="19">
        <f t="shared" si="7"/>
        <v>49</v>
      </c>
      <c r="J36" s="19">
        <v>75.599999999999994</v>
      </c>
      <c r="K36" s="19">
        <f t="shared" si="8"/>
        <v>8.4000000000000057</v>
      </c>
      <c r="L36" s="19"/>
      <c r="M36" s="19"/>
      <c r="N36" s="19">
        <f t="shared" si="9"/>
        <v>10.800000000000006</v>
      </c>
      <c r="O36" s="60"/>
      <c r="P36" s="61">
        <f t="shared" si="13"/>
        <v>10.800000000000006</v>
      </c>
      <c r="Q36" s="2">
        <v>317001</v>
      </c>
    </row>
    <row r="37" spans="1:17" s="2" customFormat="1" ht="20.100000000000001" customHeight="1" x14ac:dyDescent="0.15">
      <c r="A37" s="16">
        <v>28</v>
      </c>
      <c r="B37" s="17" t="s">
        <v>75</v>
      </c>
      <c r="C37" s="18">
        <v>3</v>
      </c>
      <c r="D37" s="19">
        <f t="shared" si="3"/>
        <v>1.5</v>
      </c>
      <c r="E37" s="19">
        <f t="shared" si="4"/>
        <v>2.0999999999999996</v>
      </c>
      <c r="F37" s="19">
        <f t="shared" si="5"/>
        <v>3.5999999999999996</v>
      </c>
      <c r="G37" s="18">
        <v>117</v>
      </c>
      <c r="H37" s="19">
        <f t="shared" si="6"/>
        <v>58.5</v>
      </c>
      <c r="I37" s="19">
        <f t="shared" si="7"/>
        <v>81.899999999999991</v>
      </c>
      <c r="J37" s="19">
        <v>126</v>
      </c>
      <c r="K37" s="19">
        <f t="shared" si="8"/>
        <v>14.399999999999977</v>
      </c>
      <c r="L37" s="19"/>
      <c r="M37" s="19"/>
      <c r="N37" s="19">
        <f t="shared" si="9"/>
        <v>17.999999999999979</v>
      </c>
      <c r="O37" s="60"/>
      <c r="P37" s="61">
        <f t="shared" si="13"/>
        <v>17.999999999999979</v>
      </c>
      <c r="Q37" s="2">
        <v>140002</v>
      </c>
    </row>
    <row r="38" spans="1:17" s="2" customFormat="1" ht="20.100000000000001" customHeight="1" x14ac:dyDescent="0.15">
      <c r="A38" s="16">
        <v>29</v>
      </c>
      <c r="B38" s="17" t="s">
        <v>76</v>
      </c>
      <c r="C38" s="18">
        <v>4</v>
      </c>
      <c r="D38" s="19">
        <f t="shared" si="3"/>
        <v>2</v>
      </c>
      <c r="E38" s="19">
        <f t="shared" si="4"/>
        <v>2.8</v>
      </c>
      <c r="F38" s="19">
        <f t="shared" si="5"/>
        <v>4.8</v>
      </c>
      <c r="G38" s="18">
        <v>80</v>
      </c>
      <c r="H38" s="19">
        <f t="shared" si="6"/>
        <v>40</v>
      </c>
      <c r="I38" s="19">
        <f t="shared" si="7"/>
        <v>56</v>
      </c>
      <c r="J38" s="19">
        <v>50.4</v>
      </c>
      <c r="K38" s="19">
        <f t="shared" si="8"/>
        <v>45.6</v>
      </c>
      <c r="L38" s="19"/>
      <c r="M38" s="19"/>
      <c r="N38" s="19">
        <f t="shared" si="9"/>
        <v>50.4</v>
      </c>
      <c r="O38" s="60"/>
      <c r="P38" s="61">
        <f t="shared" si="13"/>
        <v>50.4</v>
      </c>
      <c r="Q38" s="2">
        <v>156033</v>
      </c>
    </row>
    <row r="39" spans="1:17" s="2" customFormat="1" ht="20.100000000000001" customHeight="1" x14ac:dyDescent="0.15">
      <c r="A39" s="16">
        <v>30</v>
      </c>
      <c r="B39" s="17" t="s">
        <v>77</v>
      </c>
      <c r="C39" s="18">
        <v>3</v>
      </c>
      <c r="D39" s="19">
        <f t="shared" si="3"/>
        <v>1.5</v>
      </c>
      <c r="E39" s="19">
        <f t="shared" si="4"/>
        <v>2.0999999999999996</v>
      </c>
      <c r="F39" s="19">
        <f t="shared" si="5"/>
        <v>3.5999999999999996</v>
      </c>
      <c r="G39" s="18">
        <v>112</v>
      </c>
      <c r="H39" s="19">
        <f t="shared" si="6"/>
        <v>56</v>
      </c>
      <c r="I39" s="19">
        <f t="shared" si="7"/>
        <v>78.399999999999991</v>
      </c>
      <c r="J39" s="19">
        <v>122.4</v>
      </c>
      <c r="K39" s="19">
        <f t="shared" si="8"/>
        <v>11.999999999999972</v>
      </c>
      <c r="L39" s="19"/>
      <c r="M39" s="19"/>
      <c r="N39" s="19">
        <f t="shared" si="9"/>
        <v>15.599999999999971</v>
      </c>
      <c r="O39" s="60"/>
      <c r="P39" s="61">
        <f t="shared" si="13"/>
        <v>15.599999999999971</v>
      </c>
      <c r="Q39" s="2">
        <v>157002</v>
      </c>
    </row>
    <row r="40" spans="1:17" s="2" customFormat="1" ht="20.100000000000001" customHeight="1" x14ac:dyDescent="0.15">
      <c r="A40" s="16">
        <v>31</v>
      </c>
      <c r="B40" s="17" t="s">
        <v>78</v>
      </c>
      <c r="C40" s="18"/>
      <c r="D40" s="19"/>
      <c r="E40" s="19"/>
      <c r="F40" s="19"/>
      <c r="G40" s="18">
        <v>45</v>
      </c>
      <c r="H40" s="19">
        <f t="shared" si="6"/>
        <v>22.5</v>
      </c>
      <c r="I40" s="19">
        <f t="shared" si="7"/>
        <v>31.499999999999996</v>
      </c>
      <c r="J40" s="19">
        <v>40.799999999999997</v>
      </c>
      <c r="K40" s="19">
        <f t="shared" si="8"/>
        <v>13.200000000000003</v>
      </c>
      <c r="L40" s="19"/>
      <c r="M40" s="19"/>
      <c r="N40" s="19">
        <f t="shared" si="9"/>
        <v>13.200000000000003</v>
      </c>
      <c r="O40" s="60"/>
      <c r="P40" s="61">
        <f t="shared" si="13"/>
        <v>13.200000000000003</v>
      </c>
      <c r="Q40" s="2">
        <v>160016</v>
      </c>
    </row>
    <row r="41" spans="1:17" s="2" customFormat="1" ht="20.100000000000001" customHeight="1" x14ac:dyDescent="0.15">
      <c r="A41" s="16">
        <v>32</v>
      </c>
      <c r="B41" s="17" t="s">
        <v>79</v>
      </c>
      <c r="C41" s="18">
        <v>9</v>
      </c>
      <c r="D41" s="19">
        <f t="shared" si="3"/>
        <v>4.5</v>
      </c>
      <c r="E41" s="19">
        <f t="shared" si="4"/>
        <v>6.3</v>
      </c>
      <c r="F41" s="19">
        <f t="shared" si="5"/>
        <v>10.8</v>
      </c>
      <c r="G41" s="18">
        <v>239</v>
      </c>
      <c r="H41" s="19">
        <f t="shared" si="6"/>
        <v>119.5</v>
      </c>
      <c r="I41" s="19">
        <f t="shared" si="7"/>
        <v>167.29999999999998</v>
      </c>
      <c r="J41" s="19">
        <v>237.6</v>
      </c>
      <c r="K41" s="19">
        <f t="shared" si="8"/>
        <v>49.19999999999996</v>
      </c>
      <c r="L41" s="19"/>
      <c r="M41" s="19"/>
      <c r="N41" s="19">
        <f t="shared" si="9"/>
        <v>59.999999999999957</v>
      </c>
      <c r="O41" s="60"/>
      <c r="P41" s="61">
        <f t="shared" si="13"/>
        <v>59.999999999999957</v>
      </c>
      <c r="Q41" s="2">
        <v>156078</v>
      </c>
    </row>
    <row r="42" spans="1:17" s="2" customFormat="1" ht="20.100000000000001" customHeight="1" x14ac:dyDescent="0.15">
      <c r="A42" s="16">
        <v>33</v>
      </c>
      <c r="B42" s="17" t="s">
        <v>80</v>
      </c>
      <c r="C42" s="18">
        <v>1</v>
      </c>
      <c r="D42" s="19">
        <f t="shared" si="3"/>
        <v>0.5</v>
      </c>
      <c r="E42" s="19">
        <f t="shared" si="4"/>
        <v>0.7</v>
      </c>
      <c r="F42" s="19">
        <f t="shared" si="5"/>
        <v>1.2</v>
      </c>
      <c r="G42" s="18">
        <v>31</v>
      </c>
      <c r="H42" s="19">
        <f t="shared" si="6"/>
        <v>15.5</v>
      </c>
      <c r="I42" s="19">
        <f t="shared" si="7"/>
        <v>21.7</v>
      </c>
      <c r="J42" s="19">
        <v>33.6</v>
      </c>
      <c r="K42" s="19">
        <f t="shared" si="8"/>
        <v>3.6000000000000014</v>
      </c>
      <c r="L42" s="19"/>
      <c r="M42" s="19"/>
      <c r="N42" s="19">
        <f t="shared" si="9"/>
        <v>4.8000000000000016</v>
      </c>
      <c r="O42" s="60"/>
      <c r="P42" s="61">
        <f t="shared" si="13"/>
        <v>4.8000000000000016</v>
      </c>
      <c r="Q42" s="2">
        <v>152006</v>
      </c>
    </row>
    <row r="43" spans="1:17" s="2" customFormat="1" ht="20.100000000000001" customHeight="1" x14ac:dyDescent="0.15">
      <c r="A43" s="16">
        <v>34</v>
      </c>
      <c r="B43" s="17" t="s">
        <v>81</v>
      </c>
      <c r="C43" s="18">
        <v>18</v>
      </c>
      <c r="D43" s="19">
        <f t="shared" si="3"/>
        <v>9</v>
      </c>
      <c r="E43" s="19">
        <f t="shared" si="4"/>
        <v>12.6</v>
      </c>
      <c r="F43" s="19">
        <f t="shared" si="5"/>
        <v>21.6</v>
      </c>
      <c r="G43" s="18">
        <v>110</v>
      </c>
      <c r="H43" s="19">
        <f t="shared" si="6"/>
        <v>55</v>
      </c>
      <c r="I43" s="19">
        <f t="shared" si="7"/>
        <v>77</v>
      </c>
      <c r="J43" s="19">
        <v>86.4</v>
      </c>
      <c r="K43" s="19">
        <f t="shared" si="8"/>
        <v>45.599999999999994</v>
      </c>
      <c r="L43" s="19"/>
      <c r="M43" s="19"/>
      <c r="N43" s="19">
        <f t="shared" si="9"/>
        <v>67.199999999999989</v>
      </c>
      <c r="O43" s="60"/>
      <c r="P43" s="61">
        <f t="shared" si="13"/>
        <v>67.199999999999989</v>
      </c>
      <c r="Q43" s="2">
        <v>115003</v>
      </c>
    </row>
    <row r="44" spans="1:17" s="2" customFormat="1" ht="20.100000000000001" customHeight="1" x14ac:dyDescent="0.15">
      <c r="A44" s="16">
        <v>35</v>
      </c>
      <c r="B44" s="17" t="s">
        <v>82</v>
      </c>
      <c r="C44" s="18">
        <v>2</v>
      </c>
      <c r="D44" s="19">
        <f t="shared" si="3"/>
        <v>1</v>
      </c>
      <c r="E44" s="19">
        <f t="shared" si="4"/>
        <v>1.4</v>
      </c>
      <c r="F44" s="19">
        <f t="shared" si="5"/>
        <v>2.4</v>
      </c>
      <c r="G44" s="18">
        <v>21</v>
      </c>
      <c r="H44" s="19">
        <f t="shared" si="6"/>
        <v>10.5</v>
      </c>
      <c r="I44" s="19">
        <f t="shared" si="7"/>
        <v>14.7</v>
      </c>
      <c r="J44" s="19">
        <v>22.8</v>
      </c>
      <c r="K44" s="19">
        <f t="shared" si="8"/>
        <v>2.3999999999999986</v>
      </c>
      <c r="L44" s="19"/>
      <c r="M44" s="19"/>
      <c r="N44" s="19">
        <f t="shared" si="9"/>
        <v>4.7999999999999989</v>
      </c>
      <c r="O44" s="60"/>
      <c r="P44" s="61">
        <f t="shared" si="13"/>
        <v>4.7999999999999989</v>
      </c>
      <c r="Q44" s="2">
        <v>150018</v>
      </c>
    </row>
    <row r="45" spans="1:17" s="2" customFormat="1" ht="20.100000000000001" customHeight="1" x14ac:dyDescent="0.15">
      <c r="A45" s="16">
        <v>36</v>
      </c>
      <c r="B45" s="17" t="s">
        <v>83</v>
      </c>
      <c r="C45" s="18">
        <v>12</v>
      </c>
      <c r="D45" s="19">
        <f t="shared" si="3"/>
        <v>6</v>
      </c>
      <c r="E45" s="19">
        <f t="shared" si="4"/>
        <v>8.3999999999999986</v>
      </c>
      <c r="F45" s="19">
        <f t="shared" si="5"/>
        <v>14.399999999999999</v>
      </c>
      <c r="G45" s="18">
        <v>92</v>
      </c>
      <c r="H45" s="19">
        <f t="shared" si="6"/>
        <v>46</v>
      </c>
      <c r="I45" s="19">
        <f t="shared" si="7"/>
        <v>64.399999999999991</v>
      </c>
      <c r="J45" s="19">
        <v>91.2</v>
      </c>
      <c r="K45" s="19">
        <f t="shared" si="8"/>
        <v>19.199999999999989</v>
      </c>
      <c r="L45" s="19"/>
      <c r="M45" s="19"/>
      <c r="N45" s="19">
        <f t="shared" si="9"/>
        <v>33.599999999999987</v>
      </c>
      <c r="O45" s="60"/>
      <c r="P45" s="61">
        <f t="shared" si="13"/>
        <v>33.599999999999987</v>
      </c>
      <c r="Q45" s="2">
        <v>139002</v>
      </c>
    </row>
    <row r="46" spans="1:17" s="2" customFormat="1" ht="20.100000000000001" customHeight="1" x14ac:dyDescent="0.15">
      <c r="A46" s="16">
        <v>37</v>
      </c>
      <c r="B46" s="17" t="s">
        <v>84</v>
      </c>
      <c r="C46" s="18">
        <v>21</v>
      </c>
      <c r="D46" s="19">
        <f t="shared" si="3"/>
        <v>10.5</v>
      </c>
      <c r="E46" s="19">
        <f t="shared" si="4"/>
        <v>14.7</v>
      </c>
      <c r="F46" s="19">
        <f t="shared" si="5"/>
        <v>25.2</v>
      </c>
      <c r="G46" s="18">
        <v>116</v>
      </c>
      <c r="H46" s="19">
        <f t="shared" si="6"/>
        <v>58</v>
      </c>
      <c r="I46" s="19">
        <f t="shared" si="7"/>
        <v>81.199999999999989</v>
      </c>
      <c r="J46" s="19">
        <v>103.2</v>
      </c>
      <c r="K46" s="19">
        <f t="shared" si="8"/>
        <v>35.999999999999986</v>
      </c>
      <c r="L46" s="19"/>
      <c r="M46" s="19"/>
      <c r="N46" s="19">
        <f t="shared" si="9"/>
        <v>61.199999999999989</v>
      </c>
      <c r="O46" s="60"/>
      <c r="P46" s="61">
        <f t="shared" si="13"/>
        <v>61.199999999999989</v>
      </c>
      <c r="Q46" s="2">
        <v>199081</v>
      </c>
    </row>
    <row r="47" spans="1:17" s="2" customFormat="1" ht="20.100000000000001" customHeight="1" x14ac:dyDescent="0.15">
      <c r="A47" s="16">
        <v>38</v>
      </c>
      <c r="B47" s="17" t="s">
        <v>85</v>
      </c>
      <c r="C47" s="18"/>
      <c r="D47" s="19"/>
      <c r="E47" s="19"/>
      <c r="F47" s="19"/>
      <c r="G47" s="18">
        <v>108</v>
      </c>
      <c r="H47" s="19">
        <f t="shared" si="6"/>
        <v>54</v>
      </c>
      <c r="I47" s="19">
        <f t="shared" si="7"/>
        <v>75.599999999999994</v>
      </c>
      <c r="J47" s="19">
        <v>123.6</v>
      </c>
      <c r="K47" s="19">
        <f t="shared" si="8"/>
        <v>6</v>
      </c>
      <c r="L47" s="19"/>
      <c r="M47" s="19"/>
      <c r="N47" s="19">
        <f t="shared" si="9"/>
        <v>6</v>
      </c>
      <c r="O47" s="60"/>
      <c r="P47" s="61">
        <f t="shared" si="13"/>
        <v>6</v>
      </c>
      <c r="Q47" s="2">
        <v>156099</v>
      </c>
    </row>
    <row r="48" spans="1:17" s="2" customFormat="1" ht="20.100000000000001" customHeight="1" x14ac:dyDescent="0.15">
      <c r="A48" s="11"/>
      <c r="B48" s="12" t="s">
        <v>86</v>
      </c>
      <c r="C48" s="13">
        <f t="shared" ref="C48:M48" si="14">SUM(C49:C80)</f>
        <v>246</v>
      </c>
      <c r="D48" s="15">
        <f t="shared" si="14"/>
        <v>123</v>
      </c>
      <c r="E48" s="15">
        <f t="shared" si="14"/>
        <v>172.20000000000002</v>
      </c>
      <c r="F48" s="15">
        <f t="shared" si="14"/>
        <v>295.19999999999993</v>
      </c>
      <c r="G48" s="13">
        <f t="shared" si="14"/>
        <v>2221</v>
      </c>
      <c r="H48" s="15">
        <f t="shared" si="14"/>
        <v>1110.5</v>
      </c>
      <c r="I48" s="15">
        <f t="shared" si="14"/>
        <v>1554.7</v>
      </c>
      <c r="J48" s="15">
        <f t="shared" si="14"/>
        <v>2090.3999999999996</v>
      </c>
      <c r="K48" s="15">
        <f t="shared" si="14"/>
        <v>574.79999999999995</v>
      </c>
      <c r="L48" s="15">
        <f t="shared" si="14"/>
        <v>-0.72000000000000097</v>
      </c>
      <c r="M48" s="15">
        <f t="shared" si="14"/>
        <v>-23.759999999999998</v>
      </c>
      <c r="N48" s="15">
        <f t="shared" ref="N48:P48" si="15">SUM(N49:N80)</f>
        <v>845.52</v>
      </c>
      <c r="O48" s="59">
        <f t="shared" si="15"/>
        <v>-0.72000000000000097</v>
      </c>
      <c r="P48" s="59">
        <f t="shared" si="15"/>
        <v>846.24</v>
      </c>
    </row>
    <row r="49" spans="1:17" s="2" customFormat="1" ht="20.100000000000001" customHeight="1" x14ac:dyDescent="0.15">
      <c r="A49" s="16">
        <v>39</v>
      </c>
      <c r="B49" s="17" t="s">
        <v>87</v>
      </c>
      <c r="C49" s="18"/>
      <c r="D49" s="19"/>
      <c r="E49" s="19"/>
      <c r="F49" s="19"/>
      <c r="G49" s="18">
        <v>1</v>
      </c>
      <c r="H49" s="19">
        <f t="shared" ref="H49:H80" si="16">G49*0.5</f>
        <v>0.5</v>
      </c>
      <c r="I49" s="19">
        <f t="shared" ref="I49:I80" si="17">G49*0.7</f>
        <v>0.7</v>
      </c>
      <c r="J49" s="19">
        <v>1.2</v>
      </c>
      <c r="K49" s="19"/>
      <c r="L49" s="19"/>
      <c r="M49" s="19"/>
      <c r="N49" s="19"/>
      <c r="O49" s="60"/>
      <c r="P49" s="61"/>
      <c r="Q49" s="2">
        <v>156099</v>
      </c>
    </row>
    <row r="50" spans="1:17" s="2" customFormat="1" ht="20.100000000000001" customHeight="1" x14ac:dyDescent="0.15">
      <c r="A50" s="16">
        <v>40</v>
      </c>
      <c r="B50" s="17" t="s">
        <v>88</v>
      </c>
      <c r="C50" s="18"/>
      <c r="D50" s="19"/>
      <c r="E50" s="19"/>
      <c r="F50" s="19"/>
      <c r="G50" s="18"/>
      <c r="H50" s="19"/>
      <c r="I50" s="19"/>
      <c r="J50" s="19"/>
      <c r="K50" s="19"/>
      <c r="L50" s="60">
        <v>-0.72000000000000097</v>
      </c>
      <c r="M50" s="62"/>
      <c r="N50" s="19">
        <f t="shared" ref="N50:N80" si="18">F50+K50+L50+M50</f>
        <v>-0.72000000000000097</v>
      </c>
      <c r="O50" s="63">
        <v>-0.72000000000000097</v>
      </c>
      <c r="P50" s="16"/>
      <c r="Q50" s="2">
        <v>156099</v>
      </c>
    </row>
    <row r="51" spans="1:17" s="2" customFormat="1" ht="20.100000000000001" customHeight="1" x14ac:dyDescent="0.15">
      <c r="A51" s="16">
        <v>41</v>
      </c>
      <c r="B51" s="17" t="s">
        <v>89</v>
      </c>
      <c r="C51" s="18">
        <v>4</v>
      </c>
      <c r="D51" s="19">
        <f t="shared" ref="D51:D79" si="19">C51*0.5</f>
        <v>2</v>
      </c>
      <c r="E51" s="19">
        <f t="shared" ref="E51:E79" si="20">C51*0.7</f>
        <v>2.8</v>
      </c>
      <c r="F51" s="19">
        <f t="shared" ref="F51:F79" si="21">D51+E51</f>
        <v>4.8</v>
      </c>
      <c r="G51" s="18">
        <v>59</v>
      </c>
      <c r="H51" s="19">
        <f t="shared" si="16"/>
        <v>29.5</v>
      </c>
      <c r="I51" s="19">
        <f t="shared" si="17"/>
        <v>41.3</v>
      </c>
      <c r="J51" s="19">
        <v>67.2</v>
      </c>
      <c r="K51" s="19">
        <f t="shared" ref="K51:K80" si="22">H51+I51-J51</f>
        <v>3.5999999999999943</v>
      </c>
      <c r="L51" s="19"/>
      <c r="M51" s="19"/>
      <c r="N51" s="19">
        <f t="shared" si="18"/>
        <v>8.399999999999995</v>
      </c>
      <c r="O51" s="60"/>
      <c r="P51" s="61">
        <f t="shared" ref="P51:P80" si="23">N51</f>
        <v>8.399999999999995</v>
      </c>
      <c r="Q51" s="2">
        <v>156099</v>
      </c>
    </row>
    <row r="52" spans="1:17" s="2" customFormat="1" ht="20.100000000000001" customHeight="1" x14ac:dyDescent="0.15">
      <c r="A52" s="16">
        <v>42</v>
      </c>
      <c r="B52" s="17" t="s">
        <v>90</v>
      </c>
      <c r="C52" s="18">
        <v>12</v>
      </c>
      <c r="D52" s="19">
        <f t="shared" si="19"/>
        <v>6</v>
      </c>
      <c r="E52" s="19">
        <f t="shared" si="20"/>
        <v>8.3999999999999986</v>
      </c>
      <c r="F52" s="19">
        <f t="shared" si="21"/>
        <v>14.399999999999999</v>
      </c>
      <c r="G52" s="18">
        <v>60</v>
      </c>
      <c r="H52" s="19">
        <f t="shared" si="16"/>
        <v>30</v>
      </c>
      <c r="I52" s="19">
        <f t="shared" si="17"/>
        <v>42</v>
      </c>
      <c r="J52" s="19">
        <v>15.6</v>
      </c>
      <c r="K52" s="19">
        <f t="shared" si="22"/>
        <v>56.4</v>
      </c>
      <c r="L52" s="19"/>
      <c r="M52" s="19"/>
      <c r="N52" s="19">
        <f t="shared" si="18"/>
        <v>70.8</v>
      </c>
      <c r="O52" s="60"/>
      <c r="P52" s="61">
        <f t="shared" si="23"/>
        <v>70.8</v>
      </c>
      <c r="Q52" s="2">
        <v>156099</v>
      </c>
    </row>
    <row r="53" spans="1:17" s="2" customFormat="1" ht="20.100000000000001" customHeight="1" x14ac:dyDescent="0.15">
      <c r="A53" s="16">
        <v>43</v>
      </c>
      <c r="B53" s="17" t="s">
        <v>91</v>
      </c>
      <c r="C53" s="18">
        <v>1</v>
      </c>
      <c r="D53" s="19">
        <f t="shared" si="19"/>
        <v>0.5</v>
      </c>
      <c r="E53" s="19">
        <f t="shared" si="20"/>
        <v>0.7</v>
      </c>
      <c r="F53" s="19">
        <f t="shared" si="21"/>
        <v>1.2</v>
      </c>
      <c r="G53" s="18">
        <v>5</v>
      </c>
      <c r="H53" s="19">
        <f t="shared" si="16"/>
        <v>2.5</v>
      </c>
      <c r="I53" s="19">
        <f t="shared" si="17"/>
        <v>3.5</v>
      </c>
      <c r="J53" s="19">
        <v>4.8</v>
      </c>
      <c r="K53" s="19">
        <f t="shared" si="22"/>
        <v>1.2000000000000002</v>
      </c>
      <c r="L53" s="19"/>
      <c r="M53" s="19">
        <v>-0.72</v>
      </c>
      <c r="N53" s="19">
        <f t="shared" si="18"/>
        <v>1.6800000000000004</v>
      </c>
      <c r="O53" s="60"/>
      <c r="P53" s="61">
        <f t="shared" si="23"/>
        <v>1.6800000000000004</v>
      </c>
      <c r="Q53" s="2">
        <v>156099</v>
      </c>
    </row>
    <row r="54" spans="1:17" s="2" customFormat="1" ht="20.100000000000001" customHeight="1" x14ac:dyDescent="0.15">
      <c r="A54" s="16">
        <v>44</v>
      </c>
      <c r="B54" s="17" t="s">
        <v>92</v>
      </c>
      <c r="C54" s="18">
        <v>4</v>
      </c>
      <c r="D54" s="19">
        <f t="shared" si="19"/>
        <v>2</v>
      </c>
      <c r="E54" s="19">
        <f t="shared" si="20"/>
        <v>2.8</v>
      </c>
      <c r="F54" s="19">
        <f t="shared" si="21"/>
        <v>4.8</v>
      </c>
      <c r="G54" s="18">
        <v>57</v>
      </c>
      <c r="H54" s="19">
        <f t="shared" si="16"/>
        <v>28.5</v>
      </c>
      <c r="I54" s="19">
        <f t="shared" si="17"/>
        <v>39.9</v>
      </c>
      <c r="J54" s="19">
        <v>49.2</v>
      </c>
      <c r="K54" s="19">
        <f t="shared" si="22"/>
        <v>19.200000000000003</v>
      </c>
      <c r="L54" s="19"/>
      <c r="M54" s="19"/>
      <c r="N54" s="19">
        <f t="shared" si="18"/>
        <v>24.000000000000004</v>
      </c>
      <c r="O54" s="60"/>
      <c r="P54" s="61">
        <f t="shared" si="23"/>
        <v>24.000000000000004</v>
      </c>
      <c r="Q54" s="2">
        <v>156099</v>
      </c>
    </row>
    <row r="55" spans="1:17" s="2" customFormat="1" ht="20.100000000000001" customHeight="1" x14ac:dyDescent="0.15">
      <c r="A55" s="16">
        <v>45</v>
      </c>
      <c r="B55" s="17" t="s">
        <v>93</v>
      </c>
      <c r="C55" s="18">
        <v>9</v>
      </c>
      <c r="D55" s="19">
        <f t="shared" si="19"/>
        <v>4.5</v>
      </c>
      <c r="E55" s="19">
        <f t="shared" si="20"/>
        <v>6.3</v>
      </c>
      <c r="F55" s="19">
        <f t="shared" si="21"/>
        <v>10.8</v>
      </c>
      <c r="G55" s="18">
        <v>146</v>
      </c>
      <c r="H55" s="19">
        <f t="shared" si="16"/>
        <v>73</v>
      </c>
      <c r="I55" s="19">
        <f t="shared" si="17"/>
        <v>102.19999999999999</v>
      </c>
      <c r="J55" s="19">
        <v>56.4</v>
      </c>
      <c r="K55" s="19">
        <f t="shared" si="22"/>
        <v>118.79999999999998</v>
      </c>
      <c r="L55" s="19"/>
      <c r="M55" s="19"/>
      <c r="N55" s="19">
        <f t="shared" si="18"/>
        <v>129.6</v>
      </c>
      <c r="O55" s="60"/>
      <c r="P55" s="61">
        <f t="shared" si="23"/>
        <v>129.6</v>
      </c>
      <c r="Q55" s="2">
        <v>156099</v>
      </c>
    </row>
    <row r="56" spans="1:17" s="2" customFormat="1" ht="20.100000000000001" customHeight="1" x14ac:dyDescent="0.15">
      <c r="A56" s="16">
        <v>46</v>
      </c>
      <c r="B56" s="17" t="s">
        <v>94</v>
      </c>
      <c r="C56" s="18">
        <v>7</v>
      </c>
      <c r="D56" s="19">
        <f t="shared" si="19"/>
        <v>3.5</v>
      </c>
      <c r="E56" s="19">
        <f t="shared" si="20"/>
        <v>4.8999999999999995</v>
      </c>
      <c r="F56" s="19">
        <f t="shared" si="21"/>
        <v>8.3999999999999986</v>
      </c>
      <c r="G56" s="18">
        <v>18</v>
      </c>
      <c r="H56" s="19">
        <f t="shared" si="16"/>
        <v>9</v>
      </c>
      <c r="I56" s="19">
        <f t="shared" si="17"/>
        <v>12.6</v>
      </c>
      <c r="J56" s="19">
        <v>21.6</v>
      </c>
      <c r="K56" s="19"/>
      <c r="L56" s="19"/>
      <c r="M56" s="19"/>
      <c r="N56" s="19">
        <f t="shared" si="18"/>
        <v>8.3999999999999986</v>
      </c>
      <c r="O56" s="60"/>
      <c r="P56" s="61">
        <f t="shared" si="23"/>
        <v>8.3999999999999986</v>
      </c>
      <c r="Q56" s="2">
        <v>156099</v>
      </c>
    </row>
    <row r="57" spans="1:17" s="2" customFormat="1" ht="20.100000000000001" customHeight="1" x14ac:dyDescent="0.15">
      <c r="A57" s="16">
        <v>47</v>
      </c>
      <c r="B57" s="17" t="s">
        <v>95</v>
      </c>
      <c r="C57" s="18">
        <v>4</v>
      </c>
      <c r="D57" s="19">
        <f t="shared" si="19"/>
        <v>2</v>
      </c>
      <c r="E57" s="19">
        <f t="shared" si="20"/>
        <v>2.8</v>
      </c>
      <c r="F57" s="19">
        <f t="shared" si="21"/>
        <v>4.8</v>
      </c>
      <c r="G57" s="18">
        <v>16</v>
      </c>
      <c r="H57" s="19">
        <f t="shared" si="16"/>
        <v>8</v>
      </c>
      <c r="I57" s="19">
        <f t="shared" si="17"/>
        <v>11.2</v>
      </c>
      <c r="J57" s="19">
        <v>14.4</v>
      </c>
      <c r="K57" s="19">
        <f t="shared" si="22"/>
        <v>4.7999999999999989</v>
      </c>
      <c r="L57" s="19"/>
      <c r="M57" s="19"/>
      <c r="N57" s="19">
        <f t="shared" si="18"/>
        <v>9.5999999999999979</v>
      </c>
      <c r="O57" s="60"/>
      <c r="P57" s="61">
        <f t="shared" si="23"/>
        <v>9.5999999999999979</v>
      </c>
      <c r="Q57" s="2">
        <v>156099</v>
      </c>
    </row>
    <row r="58" spans="1:17" s="2" customFormat="1" ht="20.100000000000001" customHeight="1" x14ac:dyDescent="0.15">
      <c r="A58" s="16">
        <v>48</v>
      </c>
      <c r="B58" s="17" t="s">
        <v>96</v>
      </c>
      <c r="C58" s="18">
        <v>3</v>
      </c>
      <c r="D58" s="19">
        <f t="shared" si="19"/>
        <v>1.5</v>
      </c>
      <c r="E58" s="19">
        <f t="shared" si="20"/>
        <v>2.0999999999999996</v>
      </c>
      <c r="F58" s="19">
        <f t="shared" si="21"/>
        <v>3.5999999999999996</v>
      </c>
      <c r="G58" s="18">
        <v>106</v>
      </c>
      <c r="H58" s="19">
        <f t="shared" si="16"/>
        <v>53</v>
      </c>
      <c r="I58" s="19">
        <f t="shared" si="17"/>
        <v>74.199999999999989</v>
      </c>
      <c r="J58" s="19">
        <v>105.6</v>
      </c>
      <c r="K58" s="19">
        <f t="shared" si="22"/>
        <v>21.599999999999994</v>
      </c>
      <c r="L58" s="19"/>
      <c r="M58" s="19"/>
      <c r="N58" s="19">
        <f t="shared" si="18"/>
        <v>25.199999999999996</v>
      </c>
      <c r="O58" s="60"/>
      <c r="P58" s="61">
        <f t="shared" si="23"/>
        <v>25.199999999999996</v>
      </c>
      <c r="Q58" s="2">
        <v>156099</v>
      </c>
    </row>
    <row r="59" spans="1:17" s="2" customFormat="1" ht="20.100000000000001" customHeight="1" x14ac:dyDescent="0.15">
      <c r="A59" s="16">
        <v>49</v>
      </c>
      <c r="B59" s="17" t="s">
        <v>97</v>
      </c>
      <c r="C59" s="18">
        <v>3</v>
      </c>
      <c r="D59" s="19">
        <f t="shared" si="19"/>
        <v>1.5</v>
      </c>
      <c r="E59" s="19">
        <f t="shared" si="20"/>
        <v>2.0999999999999996</v>
      </c>
      <c r="F59" s="19">
        <f t="shared" si="21"/>
        <v>3.5999999999999996</v>
      </c>
      <c r="G59" s="18">
        <v>15</v>
      </c>
      <c r="H59" s="19">
        <f t="shared" si="16"/>
        <v>7.5</v>
      </c>
      <c r="I59" s="19">
        <f t="shared" si="17"/>
        <v>10.5</v>
      </c>
      <c r="J59" s="19">
        <v>14.4</v>
      </c>
      <c r="K59" s="19">
        <f t="shared" si="22"/>
        <v>3.5999999999999996</v>
      </c>
      <c r="L59" s="19"/>
      <c r="M59" s="19">
        <v>-2.16</v>
      </c>
      <c r="N59" s="19">
        <f t="shared" si="18"/>
        <v>5.0399999999999991</v>
      </c>
      <c r="O59" s="60"/>
      <c r="P59" s="61">
        <f t="shared" si="23"/>
        <v>5.0399999999999991</v>
      </c>
      <c r="Q59" s="2">
        <v>156099</v>
      </c>
    </row>
    <row r="60" spans="1:17" s="2" customFormat="1" ht="20.100000000000001" customHeight="1" x14ac:dyDescent="0.15">
      <c r="A60" s="16">
        <v>50</v>
      </c>
      <c r="B60" s="17" t="s">
        <v>98</v>
      </c>
      <c r="C60" s="18">
        <v>1</v>
      </c>
      <c r="D60" s="19">
        <f t="shared" si="19"/>
        <v>0.5</v>
      </c>
      <c r="E60" s="19">
        <f t="shared" si="20"/>
        <v>0.7</v>
      </c>
      <c r="F60" s="19">
        <f t="shared" si="21"/>
        <v>1.2</v>
      </c>
      <c r="G60" s="18">
        <v>34</v>
      </c>
      <c r="H60" s="19">
        <f t="shared" si="16"/>
        <v>17</v>
      </c>
      <c r="I60" s="19">
        <f t="shared" si="17"/>
        <v>23.799999999999997</v>
      </c>
      <c r="J60" s="19">
        <v>30</v>
      </c>
      <c r="K60" s="19">
        <f t="shared" si="22"/>
        <v>10.799999999999997</v>
      </c>
      <c r="L60" s="19"/>
      <c r="M60" s="19"/>
      <c r="N60" s="19">
        <f t="shared" si="18"/>
        <v>11.999999999999996</v>
      </c>
      <c r="O60" s="60"/>
      <c r="P60" s="61">
        <f t="shared" si="23"/>
        <v>11.999999999999996</v>
      </c>
      <c r="Q60" s="2">
        <v>156099</v>
      </c>
    </row>
    <row r="61" spans="1:17" s="2" customFormat="1" ht="20.100000000000001" customHeight="1" x14ac:dyDescent="0.15">
      <c r="A61" s="16">
        <v>51</v>
      </c>
      <c r="B61" s="17" t="s">
        <v>99</v>
      </c>
      <c r="C61" s="18">
        <v>6</v>
      </c>
      <c r="D61" s="19">
        <f t="shared" si="19"/>
        <v>3</v>
      </c>
      <c r="E61" s="19">
        <f t="shared" si="20"/>
        <v>4.1999999999999993</v>
      </c>
      <c r="F61" s="19">
        <f t="shared" si="21"/>
        <v>7.1999999999999993</v>
      </c>
      <c r="G61" s="18">
        <v>94</v>
      </c>
      <c r="H61" s="19">
        <f t="shared" si="16"/>
        <v>47</v>
      </c>
      <c r="I61" s="19">
        <f t="shared" si="17"/>
        <v>65.8</v>
      </c>
      <c r="J61" s="19">
        <v>90</v>
      </c>
      <c r="K61" s="19">
        <f t="shared" si="22"/>
        <v>22.799999999999997</v>
      </c>
      <c r="L61" s="19"/>
      <c r="M61" s="19"/>
      <c r="N61" s="19">
        <f t="shared" si="18"/>
        <v>29.999999999999996</v>
      </c>
      <c r="O61" s="60"/>
      <c r="P61" s="61">
        <f t="shared" si="23"/>
        <v>29.999999999999996</v>
      </c>
      <c r="Q61" s="2">
        <v>156099</v>
      </c>
    </row>
    <row r="62" spans="1:17" s="2" customFormat="1" ht="20.100000000000001" customHeight="1" x14ac:dyDescent="0.15">
      <c r="A62" s="16">
        <v>52</v>
      </c>
      <c r="B62" s="17" t="s">
        <v>100</v>
      </c>
      <c r="C62" s="18">
        <v>8</v>
      </c>
      <c r="D62" s="19">
        <f t="shared" si="19"/>
        <v>4</v>
      </c>
      <c r="E62" s="19">
        <f t="shared" si="20"/>
        <v>5.6</v>
      </c>
      <c r="F62" s="19">
        <f t="shared" si="21"/>
        <v>9.6</v>
      </c>
      <c r="G62" s="18">
        <v>98</v>
      </c>
      <c r="H62" s="19">
        <f t="shared" si="16"/>
        <v>49</v>
      </c>
      <c r="I62" s="19">
        <f t="shared" si="17"/>
        <v>68.599999999999994</v>
      </c>
      <c r="J62" s="19">
        <v>100.8</v>
      </c>
      <c r="K62" s="19">
        <f t="shared" si="22"/>
        <v>16.799999999999997</v>
      </c>
      <c r="L62" s="19"/>
      <c r="M62" s="19"/>
      <c r="N62" s="19">
        <f t="shared" si="18"/>
        <v>26.4</v>
      </c>
      <c r="O62" s="60"/>
      <c r="P62" s="61">
        <f t="shared" si="23"/>
        <v>26.4</v>
      </c>
      <c r="Q62" s="2">
        <v>156099</v>
      </c>
    </row>
    <row r="63" spans="1:17" s="2" customFormat="1" ht="20.100000000000001" customHeight="1" x14ac:dyDescent="0.15">
      <c r="A63" s="16">
        <v>53</v>
      </c>
      <c r="B63" s="17" t="s">
        <v>101</v>
      </c>
      <c r="C63" s="18">
        <v>76</v>
      </c>
      <c r="D63" s="19">
        <f t="shared" si="19"/>
        <v>38</v>
      </c>
      <c r="E63" s="19">
        <f t="shared" si="20"/>
        <v>53.199999999999996</v>
      </c>
      <c r="F63" s="19">
        <f t="shared" si="21"/>
        <v>91.199999999999989</v>
      </c>
      <c r="G63" s="18">
        <v>79</v>
      </c>
      <c r="H63" s="19">
        <f t="shared" si="16"/>
        <v>39.5</v>
      </c>
      <c r="I63" s="19">
        <f t="shared" si="17"/>
        <v>55.3</v>
      </c>
      <c r="J63" s="19">
        <v>48</v>
      </c>
      <c r="K63" s="19">
        <f t="shared" si="22"/>
        <v>46.8</v>
      </c>
      <c r="L63" s="19"/>
      <c r="M63" s="19">
        <v>-6.48</v>
      </c>
      <c r="N63" s="19">
        <f t="shared" si="18"/>
        <v>131.52000000000001</v>
      </c>
      <c r="O63" s="60"/>
      <c r="P63" s="61">
        <f t="shared" si="23"/>
        <v>131.52000000000001</v>
      </c>
      <c r="Q63" s="2">
        <v>156099</v>
      </c>
    </row>
    <row r="64" spans="1:17" s="2" customFormat="1" ht="20.100000000000001" customHeight="1" x14ac:dyDescent="0.15">
      <c r="A64" s="16">
        <v>54</v>
      </c>
      <c r="B64" s="17" t="s">
        <v>102</v>
      </c>
      <c r="C64" s="18">
        <v>17</v>
      </c>
      <c r="D64" s="19">
        <f t="shared" si="19"/>
        <v>8.5</v>
      </c>
      <c r="E64" s="19">
        <f t="shared" si="20"/>
        <v>11.899999999999999</v>
      </c>
      <c r="F64" s="19">
        <f t="shared" si="21"/>
        <v>20.399999999999999</v>
      </c>
      <c r="G64" s="18">
        <v>112</v>
      </c>
      <c r="H64" s="19">
        <f t="shared" si="16"/>
        <v>56</v>
      </c>
      <c r="I64" s="19">
        <f t="shared" si="17"/>
        <v>78.399999999999991</v>
      </c>
      <c r="J64" s="19">
        <v>135.6</v>
      </c>
      <c r="K64" s="19">
        <f t="shared" si="22"/>
        <v>-1.2000000000000171</v>
      </c>
      <c r="L64" s="19"/>
      <c r="M64" s="19"/>
      <c r="N64" s="19">
        <f t="shared" si="18"/>
        <v>19.199999999999982</v>
      </c>
      <c r="O64" s="60"/>
      <c r="P64" s="61">
        <f t="shared" si="23"/>
        <v>19.199999999999982</v>
      </c>
      <c r="Q64" s="2">
        <v>156099</v>
      </c>
    </row>
    <row r="65" spans="1:17" s="2" customFormat="1" ht="20.100000000000001" customHeight="1" x14ac:dyDescent="0.15">
      <c r="A65" s="16">
        <v>55</v>
      </c>
      <c r="B65" s="17" t="s">
        <v>103</v>
      </c>
      <c r="C65" s="18">
        <v>6</v>
      </c>
      <c r="D65" s="19">
        <f t="shared" si="19"/>
        <v>3</v>
      </c>
      <c r="E65" s="19">
        <f t="shared" si="20"/>
        <v>4.1999999999999993</v>
      </c>
      <c r="F65" s="19">
        <f t="shared" si="21"/>
        <v>7.1999999999999993</v>
      </c>
      <c r="G65" s="18">
        <v>77</v>
      </c>
      <c r="H65" s="19">
        <f t="shared" si="16"/>
        <v>38.5</v>
      </c>
      <c r="I65" s="19">
        <f t="shared" si="17"/>
        <v>53.9</v>
      </c>
      <c r="J65" s="19">
        <v>82.8</v>
      </c>
      <c r="K65" s="19">
        <f t="shared" si="22"/>
        <v>9.6000000000000085</v>
      </c>
      <c r="L65" s="19"/>
      <c r="M65" s="19"/>
      <c r="N65" s="19">
        <f t="shared" si="18"/>
        <v>16.800000000000008</v>
      </c>
      <c r="O65" s="60"/>
      <c r="P65" s="61">
        <f t="shared" si="23"/>
        <v>16.800000000000008</v>
      </c>
      <c r="Q65" s="2">
        <v>156099</v>
      </c>
    </row>
    <row r="66" spans="1:17" s="2" customFormat="1" ht="20.100000000000001" customHeight="1" x14ac:dyDescent="0.15">
      <c r="A66" s="16">
        <v>56</v>
      </c>
      <c r="B66" s="17" t="s">
        <v>104</v>
      </c>
      <c r="C66" s="18"/>
      <c r="D66" s="19"/>
      <c r="E66" s="19"/>
      <c r="F66" s="19"/>
      <c r="G66" s="18">
        <v>67</v>
      </c>
      <c r="H66" s="19">
        <f t="shared" si="16"/>
        <v>33.5</v>
      </c>
      <c r="I66" s="19">
        <f t="shared" si="17"/>
        <v>46.9</v>
      </c>
      <c r="J66" s="19">
        <v>76.8</v>
      </c>
      <c r="K66" s="19">
        <f t="shared" si="22"/>
        <v>3.6000000000000085</v>
      </c>
      <c r="L66" s="19"/>
      <c r="M66" s="19"/>
      <c r="N66" s="19">
        <f t="shared" si="18"/>
        <v>3.6000000000000085</v>
      </c>
      <c r="O66" s="60"/>
      <c r="P66" s="61">
        <f t="shared" si="23"/>
        <v>3.6000000000000085</v>
      </c>
      <c r="Q66" s="2">
        <v>156099</v>
      </c>
    </row>
    <row r="67" spans="1:17" s="2" customFormat="1" ht="20.100000000000001" customHeight="1" x14ac:dyDescent="0.15">
      <c r="A67" s="16">
        <v>57</v>
      </c>
      <c r="B67" s="17" t="s">
        <v>105</v>
      </c>
      <c r="C67" s="18"/>
      <c r="D67" s="19"/>
      <c r="E67" s="19"/>
      <c r="F67" s="19"/>
      <c r="G67" s="18">
        <v>60</v>
      </c>
      <c r="H67" s="19">
        <f t="shared" si="16"/>
        <v>30</v>
      </c>
      <c r="I67" s="19">
        <f t="shared" si="17"/>
        <v>42</v>
      </c>
      <c r="J67" s="19">
        <v>70.8</v>
      </c>
      <c r="K67" s="19">
        <f t="shared" si="22"/>
        <v>1.2000000000000028</v>
      </c>
      <c r="L67" s="19"/>
      <c r="M67" s="19"/>
      <c r="N67" s="19">
        <f t="shared" si="18"/>
        <v>1.2000000000000028</v>
      </c>
      <c r="O67" s="60"/>
      <c r="P67" s="61">
        <f t="shared" si="23"/>
        <v>1.2000000000000028</v>
      </c>
      <c r="Q67" s="2">
        <v>156099</v>
      </c>
    </row>
    <row r="68" spans="1:17" s="2" customFormat="1" ht="20.100000000000001" customHeight="1" x14ac:dyDescent="0.15">
      <c r="A68" s="16">
        <v>58</v>
      </c>
      <c r="B68" s="17" t="s">
        <v>106</v>
      </c>
      <c r="C68" s="18">
        <v>11</v>
      </c>
      <c r="D68" s="19">
        <f t="shared" si="19"/>
        <v>5.5</v>
      </c>
      <c r="E68" s="19">
        <f t="shared" si="20"/>
        <v>7.6999999999999993</v>
      </c>
      <c r="F68" s="19">
        <f t="shared" si="21"/>
        <v>13.2</v>
      </c>
      <c r="G68" s="18">
        <v>95</v>
      </c>
      <c r="H68" s="19">
        <f t="shared" si="16"/>
        <v>47.5</v>
      </c>
      <c r="I68" s="19">
        <f t="shared" si="17"/>
        <v>66.5</v>
      </c>
      <c r="J68" s="19">
        <v>93.6</v>
      </c>
      <c r="K68" s="19">
        <f t="shared" si="22"/>
        <v>20.400000000000006</v>
      </c>
      <c r="L68" s="19"/>
      <c r="M68" s="19"/>
      <c r="N68" s="19">
        <f t="shared" si="18"/>
        <v>33.600000000000009</v>
      </c>
      <c r="O68" s="60"/>
      <c r="P68" s="61">
        <f t="shared" si="23"/>
        <v>33.600000000000009</v>
      </c>
      <c r="Q68" s="2">
        <v>156099</v>
      </c>
    </row>
    <row r="69" spans="1:17" s="2" customFormat="1" ht="20.100000000000001" customHeight="1" x14ac:dyDescent="0.15">
      <c r="A69" s="16">
        <v>59</v>
      </c>
      <c r="B69" s="17" t="s">
        <v>107</v>
      </c>
      <c r="C69" s="18">
        <v>5</v>
      </c>
      <c r="D69" s="19">
        <f t="shared" si="19"/>
        <v>2.5</v>
      </c>
      <c r="E69" s="19">
        <f t="shared" si="20"/>
        <v>3.5</v>
      </c>
      <c r="F69" s="19">
        <f t="shared" si="21"/>
        <v>6</v>
      </c>
      <c r="G69" s="18">
        <v>61</v>
      </c>
      <c r="H69" s="19">
        <f t="shared" si="16"/>
        <v>30.5</v>
      </c>
      <c r="I69" s="19">
        <f t="shared" si="17"/>
        <v>42.699999999999996</v>
      </c>
      <c r="J69" s="19">
        <v>45.6</v>
      </c>
      <c r="K69" s="19">
        <f t="shared" si="22"/>
        <v>27.599999999999987</v>
      </c>
      <c r="L69" s="19"/>
      <c r="M69" s="19"/>
      <c r="N69" s="19">
        <f t="shared" si="18"/>
        <v>33.599999999999987</v>
      </c>
      <c r="O69" s="60"/>
      <c r="P69" s="61">
        <f t="shared" si="23"/>
        <v>33.599999999999987</v>
      </c>
      <c r="Q69" s="2">
        <v>156099</v>
      </c>
    </row>
    <row r="70" spans="1:17" s="2" customFormat="1" ht="20.100000000000001" customHeight="1" x14ac:dyDescent="0.15">
      <c r="A70" s="16">
        <v>60</v>
      </c>
      <c r="B70" s="17" t="s">
        <v>108</v>
      </c>
      <c r="C70" s="18">
        <v>1</v>
      </c>
      <c r="D70" s="19">
        <f t="shared" si="19"/>
        <v>0.5</v>
      </c>
      <c r="E70" s="19">
        <f t="shared" si="20"/>
        <v>0.7</v>
      </c>
      <c r="F70" s="19">
        <f t="shared" si="21"/>
        <v>1.2</v>
      </c>
      <c r="G70" s="18">
        <v>31</v>
      </c>
      <c r="H70" s="19">
        <f t="shared" si="16"/>
        <v>15.5</v>
      </c>
      <c r="I70" s="19">
        <f t="shared" si="17"/>
        <v>21.7</v>
      </c>
      <c r="J70" s="19">
        <v>28.8</v>
      </c>
      <c r="K70" s="19">
        <f t="shared" si="22"/>
        <v>8.4000000000000021</v>
      </c>
      <c r="L70" s="19"/>
      <c r="M70" s="19"/>
      <c r="N70" s="19">
        <f t="shared" si="18"/>
        <v>9.6000000000000014</v>
      </c>
      <c r="O70" s="60"/>
      <c r="P70" s="61">
        <f t="shared" si="23"/>
        <v>9.6000000000000014</v>
      </c>
      <c r="Q70" s="2">
        <v>156099</v>
      </c>
    </row>
    <row r="71" spans="1:17" s="2" customFormat="1" ht="20.100000000000001" customHeight="1" x14ac:dyDescent="0.15">
      <c r="A71" s="16">
        <v>61</v>
      </c>
      <c r="B71" s="17" t="s">
        <v>109</v>
      </c>
      <c r="C71" s="18">
        <v>1</v>
      </c>
      <c r="D71" s="19">
        <f t="shared" si="19"/>
        <v>0.5</v>
      </c>
      <c r="E71" s="19">
        <f t="shared" si="20"/>
        <v>0.7</v>
      </c>
      <c r="F71" s="19">
        <f t="shared" si="21"/>
        <v>1.2</v>
      </c>
      <c r="G71" s="18">
        <v>110</v>
      </c>
      <c r="H71" s="19">
        <f t="shared" si="16"/>
        <v>55</v>
      </c>
      <c r="I71" s="19">
        <f t="shared" si="17"/>
        <v>77</v>
      </c>
      <c r="J71" s="19">
        <v>115.2</v>
      </c>
      <c r="K71" s="19">
        <f t="shared" si="22"/>
        <v>16.799999999999997</v>
      </c>
      <c r="L71" s="19"/>
      <c r="M71" s="19"/>
      <c r="N71" s="19">
        <f t="shared" si="18"/>
        <v>17.999999999999996</v>
      </c>
      <c r="O71" s="60"/>
      <c r="P71" s="61">
        <f t="shared" si="23"/>
        <v>17.999999999999996</v>
      </c>
      <c r="Q71" s="2">
        <v>156099</v>
      </c>
    </row>
    <row r="72" spans="1:17" s="2" customFormat="1" ht="20.100000000000001" customHeight="1" x14ac:dyDescent="0.15">
      <c r="A72" s="16">
        <v>62</v>
      </c>
      <c r="B72" s="17" t="s">
        <v>110</v>
      </c>
      <c r="C72" s="18">
        <v>5</v>
      </c>
      <c r="D72" s="19">
        <f t="shared" si="19"/>
        <v>2.5</v>
      </c>
      <c r="E72" s="19">
        <f t="shared" si="20"/>
        <v>3.5</v>
      </c>
      <c r="F72" s="19">
        <f t="shared" si="21"/>
        <v>6</v>
      </c>
      <c r="G72" s="18">
        <v>153</v>
      </c>
      <c r="H72" s="19">
        <f t="shared" si="16"/>
        <v>76.5</v>
      </c>
      <c r="I72" s="19">
        <f t="shared" si="17"/>
        <v>107.1</v>
      </c>
      <c r="J72" s="19">
        <v>158.4</v>
      </c>
      <c r="K72" s="19">
        <f t="shared" si="22"/>
        <v>25.199999999999989</v>
      </c>
      <c r="L72" s="19"/>
      <c r="M72" s="19"/>
      <c r="N72" s="19">
        <f t="shared" si="18"/>
        <v>31.199999999999989</v>
      </c>
      <c r="O72" s="60"/>
      <c r="P72" s="61">
        <f t="shared" si="23"/>
        <v>31.199999999999989</v>
      </c>
      <c r="Q72" s="2">
        <v>156099</v>
      </c>
    </row>
    <row r="73" spans="1:17" s="2" customFormat="1" ht="20.100000000000001" customHeight="1" x14ac:dyDescent="0.15">
      <c r="A73" s="16">
        <v>63</v>
      </c>
      <c r="B73" s="17" t="s">
        <v>111</v>
      </c>
      <c r="C73" s="18">
        <v>2</v>
      </c>
      <c r="D73" s="19">
        <f t="shared" si="19"/>
        <v>1</v>
      </c>
      <c r="E73" s="19">
        <f t="shared" si="20"/>
        <v>1.4</v>
      </c>
      <c r="F73" s="19">
        <f t="shared" si="21"/>
        <v>2.4</v>
      </c>
      <c r="G73" s="18">
        <v>122</v>
      </c>
      <c r="H73" s="19">
        <f t="shared" si="16"/>
        <v>61</v>
      </c>
      <c r="I73" s="19">
        <f t="shared" si="17"/>
        <v>85.399999999999991</v>
      </c>
      <c r="J73" s="19">
        <v>130.80000000000001</v>
      </c>
      <c r="K73" s="19">
        <f t="shared" si="22"/>
        <v>15.599999999999966</v>
      </c>
      <c r="L73" s="19"/>
      <c r="M73" s="19"/>
      <c r="N73" s="19">
        <f t="shared" si="18"/>
        <v>17.999999999999964</v>
      </c>
      <c r="O73" s="60"/>
      <c r="P73" s="61">
        <f t="shared" si="23"/>
        <v>17.999999999999964</v>
      </c>
      <c r="Q73" s="2">
        <v>156099</v>
      </c>
    </row>
    <row r="74" spans="1:17" s="2" customFormat="1" ht="20.100000000000001" customHeight="1" x14ac:dyDescent="0.15">
      <c r="A74" s="16">
        <v>64</v>
      </c>
      <c r="B74" s="17" t="s">
        <v>112</v>
      </c>
      <c r="C74" s="18">
        <v>5</v>
      </c>
      <c r="D74" s="19">
        <f t="shared" si="19"/>
        <v>2.5</v>
      </c>
      <c r="E74" s="19">
        <f t="shared" si="20"/>
        <v>3.5</v>
      </c>
      <c r="F74" s="19">
        <f t="shared" si="21"/>
        <v>6</v>
      </c>
      <c r="G74" s="18">
        <v>52</v>
      </c>
      <c r="H74" s="19">
        <f t="shared" si="16"/>
        <v>26</v>
      </c>
      <c r="I74" s="19">
        <f t="shared" si="17"/>
        <v>36.4</v>
      </c>
      <c r="J74" s="19">
        <v>40.799999999999997</v>
      </c>
      <c r="K74" s="19">
        <f t="shared" si="22"/>
        <v>21.6</v>
      </c>
      <c r="L74" s="19"/>
      <c r="M74" s="19"/>
      <c r="N74" s="19">
        <f t="shared" si="18"/>
        <v>27.6</v>
      </c>
      <c r="O74" s="60"/>
      <c r="P74" s="61">
        <f t="shared" si="23"/>
        <v>27.6</v>
      </c>
      <c r="Q74" s="2">
        <v>156099</v>
      </c>
    </row>
    <row r="75" spans="1:17" s="2" customFormat="1" ht="20.100000000000001" customHeight="1" x14ac:dyDescent="0.15">
      <c r="A75" s="16">
        <v>65</v>
      </c>
      <c r="B75" s="17" t="s">
        <v>113</v>
      </c>
      <c r="C75" s="18">
        <v>38</v>
      </c>
      <c r="D75" s="19">
        <f t="shared" si="19"/>
        <v>19</v>
      </c>
      <c r="E75" s="19">
        <f t="shared" si="20"/>
        <v>26.599999999999998</v>
      </c>
      <c r="F75" s="19">
        <f t="shared" si="21"/>
        <v>45.599999999999994</v>
      </c>
      <c r="G75" s="18">
        <v>102</v>
      </c>
      <c r="H75" s="19">
        <f t="shared" si="16"/>
        <v>51</v>
      </c>
      <c r="I75" s="19">
        <f t="shared" si="17"/>
        <v>71.399999999999991</v>
      </c>
      <c r="J75" s="19">
        <v>80.400000000000006</v>
      </c>
      <c r="K75" s="19">
        <f t="shared" si="22"/>
        <v>41.999999999999986</v>
      </c>
      <c r="L75" s="19"/>
      <c r="M75" s="19">
        <v>-14.4</v>
      </c>
      <c r="N75" s="19">
        <f t="shared" si="18"/>
        <v>73.199999999999974</v>
      </c>
      <c r="O75" s="60"/>
      <c r="P75" s="61">
        <f t="shared" si="23"/>
        <v>73.199999999999974</v>
      </c>
      <c r="Q75" s="2">
        <v>156099</v>
      </c>
    </row>
    <row r="76" spans="1:17" s="2" customFormat="1" ht="20.100000000000001" customHeight="1" x14ac:dyDescent="0.15">
      <c r="A76" s="16">
        <v>66</v>
      </c>
      <c r="B76" s="17" t="s">
        <v>114</v>
      </c>
      <c r="C76" s="18">
        <v>3</v>
      </c>
      <c r="D76" s="19">
        <f t="shared" si="19"/>
        <v>1.5</v>
      </c>
      <c r="E76" s="19">
        <f t="shared" si="20"/>
        <v>2.0999999999999996</v>
      </c>
      <c r="F76" s="19">
        <f t="shared" si="21"/>
        <v>3.5999999999999996</v>
      </c>
      <c r="G76" s="18">
        <v>48</v>
      </c>
      <c r="H76" s="19">
        <f t="shared" si="16"/>
        <v>24</v>
      </c>
      <c r="I76" s="19">
        <f t="shared" si="17"/>
        <v>33.599999999999994</v>
      </c>
      <c r="J76" s="19">
        <v>42</v>
      </c>
      <c r="K76" s="19">
        <f t="shared" si="22"/>
        <v>15.599999999999994</v>
      </c>
      <c r="L76" s="19"/>
      <c r="M76" s="19"/>
      <c r="N76" s="19">
        <f t="shared" si="18"/>
        <v>19.199999999999996</v>
      </c>
      <c r="O76" s="60"/>
      <c r="P76" s="61">
        <f t="shared" si="23"/>
        <v>19.199999999999996</v>
      </c>
      <c r="Q76" s="2">
        <v>156099</v>
      </c>
    </row>
    <row r="77" spans="1:17" s="2" customFormat="1" ht="20.100000000000001" customHeight="1" x14ac:dyDescent="0.15">
      <c r="A77" s="16">
        <v>67</v>
      </c>
      <c r="B77" s="17" t="s">
        <v>115</v>
      </c>
      <c r="C77" s="18"/>
      <c r="D77" s="19"/>
      <c r="E77" s="19"/>
      <c r="F77" s="19"/>
      <c r="G77" s="18">
        <v>65</v>
      </c>
      <c r="H77" s="19">
        <f t="shared" si="16"/>
        <v>32.5</v>
      </c>
      <c r="I77" s="19">
        <f t="shared" si="17"/>
        <v>45.5</v>
      </c>
      <c r="J77" s="19">
        <v>61.2</v>
      </c>
      <c r="K77" s="19">
        <f t="shared" si="22"/>
        <v>16.799999999999997</v>
      </c>
      <c r="L77" s="19"/>
      <c r="M77" s="19"/>
      <c r="N77" s="19">
        <f t="shared" si="18"/>
        <v>16.799999999999997</v>
      </c>
      <c r="O77" s="60"/>
      <c r="P77" s="61">
        <f t="shared" si="23"/>
        <v>16.799999999999997</v>
      </c>
      <c r="Q77" s="2">
        <v>156099</v>
      </c>
    </row>
    <row r="78" spans="1:17" s="2" customFormat="1" ht="20.100000000000001" customHeight="1" x14ac:dyDescent="0.15">
      <c r="A78" s="16">
        <v>68</v>
      </c>
      <c r="B78" s="17" t="s">
        <v>116</v>
      </c>
      <c r="C78" s="18">
        <v>2</v>
      </c>
      <c r="D78" s="19">
        <f t="shared" si="19"/>
        <v>1</v>
      </c>
      <c r="E78" s="19">
        <f t="shared" si="20"/>
        <v>1.4</v>
      </c>
      <c r="F78" s="19">
        <f t="shared" si="21"/>
        <v>2.4</v>
      </c>
      <c r="G78" s="18">
        <v>43</v>
      </c>
      <c r="H78" s="19">
        <f t="shared" si="16"/>
        <v>21.5</v>
      </c>
      <c r="I78" s="19">
        <f t="shared" si="17"/>
        <v>30.099999999999998</v>
      </c>
      <c r="J78" s="19">
        <v>46.8</v>
      </c>
      <c r="K78" s="19">
        <f t="shared" si="22"/>
        <v>4.7999999999999972</v>
      </c>
      <c r="L78" s="19"/>
      <c r="M78" s="19"/>
      <c r="N78" s="19">
        <f t="shared" si="18"/>
        <v>7.1999999999999975</v>
      </c>
      <c r="O78" s="60"/>
      <c r="P78" s="61">
        <f t="shared" si="23"/>
        <v>7.1999999999999975</v>
      </c>
      <c r="Q78" s="2">
        <v>156099</v>
      </c>
    </row>
    <row r="79" spans="1:17" s="2" customFormat="1" ht="20.100000000000001" customHeight="1" x14ac:dyDescent="0.15">
      <c r="A79" s="16">
        <v>69</v>
      </c>
      <c r="B79" s="17" t="s">
        <v>117</v>
      </c>
      <c r="C79" s="18">
        <v>12</v>
      </c>
      <c r="D79" s="19">
        <f t="shared" si="19"/>
        <v>6</v>
      </c>
      <c r="E79" s="19">
        <f t="shared" si="20"/>
        <v>8.3999999999999986</v>
      </c>
      <c r="F79" s="19">
        <f t="shared" si="21"/>
        <v>14.399999999999999</v>
      </c>
      <c r="G79" s="18">
        <v>201</v>
      </c>
      <c r="H79" s="19">
        <f t="shared" si="16"/>
        <v>100.5</v>
      </c>
      <c r="I79" s="19">
        <f t="shared" si="17"/>
        <v>140.69999999999999</v>
      </c>
      <c r="J79" s="19">
        <v>229.2</v>
      </c>
      <c r="K79" s="19">
        <f t="shared" si="22"/>
        <v>12</v>
      </c>
      <c r="L79" s="19"/>
      <c r="M79" s="19"/>
      <c r="N79" s="19">
        <f t="shared" si="18"/>
        <v>26.4</v>
      </c>
      <c r="O79" s="60"/>
      <c r="P79" s="61">
        <f t="shared" si="23"/>
        <v>26.4</v>
      </c>
      <c r="Q79" s="2">
        <v>156099</v>
      </c>
    </row>
    <row r="80" spans="1:17" s="2" customFormat="1" ht="20.100000000000001" customHeight="1" x14ac:dyDescent="0.15">
      <c r="A80" s="16">
        <v>70</v>
      </c>
      <c r="B80" s="17" t="s">
        <v>118</v>
      </c>
      <c r="C80" s="18"/>
      <c r="D80" s="19"/>
      <c r="E80" s="19"/>
      <c r="F80" s="19"/>
      <c r="G80" s="18">
        <v>34</v>
      </c>
      <c r="H80" s="19">
        <f t="shared" si="16"/>
        <v>17</v>
      </c>
      <c r="I80" s="19">
        <f t="shared" si="17"/>
        <v>23.799999999999997</v>
      </c>
      <c r="J80" s="19">
        <v>32.4</v>
      </c>
      <c r="K80" s="19">
        <f t="shared" si="22"/>
        <v>8.3999999999999986</v>
      </c>
      <c r="L80" s="19"/>
      <c r="M80" s="19"/>
      <c r="N80" s="19">
        <f t="shared" si="18"/>
        <v>8.3999999999999986</v>
      </c>
      <c r="O80" s="60"/>
      <c r="P80" s="61">
        <f t="shared" si="23"/>
        <v>8.3999999999999986</v>
      </c>
      <c r="Q80" s="2">
        <v>156099</v>
      </c>
    </row>
  </sheetData>
  <autoFilter ref="A6:P80" xr:uid="{00000000-0009-0000-0000-000002000000}"/>
  <mergeCells count="10">
    <mergeCell ref="A1:B1"/>
    <mergeCell ref="A2:P2"/>
    <mergeCell ref="C4:F4"/>
    <mergeCell ref="G4:K4"/>
    <mergeCell ref="O4:P4"/>
    <mergeCell ref="A4:A6"/>
    <mergeCell ref="B4:B6"/>
    <mergeCell ref="L4:L5"/>
    <mergeCell ref="M4:M5"/>
    <mergeCell ref="N4:N5"/>
  </mergeCells>
  <phoneticPr fontId="55" type="noConversion"/>
  <printOptions horizontalCentered="1"/>
  <pageMargins left="0.196527777777778" right="0.118055555555556" top="0.27500000000000002" bottom="0.35416666666666702" header="0.15625" footer="0.118055555555556"/>
  <pageSetup paperSize="9" scale="87" fitToHeight="11" orientation="landscape"/>
  <headerFooter>
    <oddFooter>&amp;C第 &amp;P 页，共 &amp;N 页</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workbookViewId="0">
      <pane xSplit="2" ySplit="7" topLeftCell="C8" activePane="bottomRight" state="frozen"/>
      <selection sqref="A1:B1"/>
      <selection pane="topRight" sqref="A1:B1"/>
      <selection pane="bottomLeft" sqref="A1:B1"/>
      <selection pane="bottomRight" sqref="A1:B1"/>
    </sheetView>
  </sheetViews>
  <sheetFormatPr defaultColWidth="29.25" defaultRowHeight="13.5" x14ac:dyDescent="0.15"/>
  <cols>
    <col min="1" max="1" width="6" style="41" customWidth="1"/>
    <col min="2" max="2" width="34.125" style="41" customWidth="1"/>
    <col min="3" max="3" width="10.875" style="41" customWidth="1"/>
    <col min="4" max="4" width="9.75" style="42" customWidth="1"/>
    <col min="5" max="5" width="9" style="41" customWidth="1"/>
    <col min="6" max="6" width="9" style="42" customWidth="1"/>
    <col min="7" max="7" width="10.5" style="42" customWidth="1"/>
    <col min="8" max="8" width="9" style="42" customWidth="1"/>
    <col min="9" max="10" width="10.125" style="42" customWidth="1"/>
    <col min="11" max="11" width="11.625" style="42" customWidth="1"/>
    <col min="12" max="13" width="9" style="42" customWidth="1"/>
    <col min="14" max="28" width="9" style="41" customWidth="1"/>
    <col min="29" max="16384" width="29.25" style="41"/>
  </cols>
  <sheetData>
    <row r="1" spans="1:14" ht="23.25" customHeight="1" x14ac:dyDescent="0.15">
      <c r="A1" s="200" t="s">
        <v>119</v>
      </c>
      <c r="B1" s="200"/>
    </row>
    <row r="2" spans="1:14" ht="33.75" customHeight="1" x14ac:dyDescent="0.15">
      <c r="A2" s="201" t="s">
        <v>120</v>
      </c>
      <c r="B2" s="201"/>
      <c r="C2" s="201"/>
      <c r="D2" s="202"/>
      <c r="E2" s="201"/>
      <c r="F2" s="202"/>
      <c r="G2" s="202"/>
      <c r="H2" s="202"/>
      <c r="I2" s="202"/>
      <c r="J2" s="202"/>
      <c r="K2" s="202"/>
      <c r="L2" s="202"/>
      <c r="M2" s="202"/>
    </row>
    <row r="3" spans="1:14" ht="21.75" customHeight="1" x14ac:dyDescent="0.15">
      <c r="M3" s="20" t="s">
        <v>2</v>
      </c>
    </row>
    <row r="4" spans="1:14" s="40" customFormat="1" ht="30" customHeight="1" x14ac:dyDescent="0.15">
      <c r="A4" s="191" t="s">
        <v>3</v>
      </c>
      <c r="B4" s="194" t="s">
        <v>121</v>
      </c>
      <c r="C4" s="199" t="s">
        <v>122</v>
      </c>
      <c r="D4" s="203"/>
      <c r="E4" s="199" t="s">
        <v>123</v>
      </c>
      <c r="F4" s="203"/>
      <c r="G4" s="203"/>
      <c r="H4" s="203"/>
      <c r="I4" s="205" t="s">
        <v>22</v>
      </c>
      <c r="J4" s="205" t="s">
        <v>23</v>
      </c>
      <c r="K4" s="203" t="s">
        <v>24</v>
      </c>
      <c r="L4" s="189" t="s">
        <v>5</v>
      </c>
      <c r="M4" s="204"/>
    </row>
    <row r="5" spans="1:14" ht="59.25" customHeight="1" x14ac:dyDescent="0.15">
      <c r="A5" s="192"/>
      <c r="B5" s="195"/>
      <c r="C5" s="7" t="s">
        <v>124</v>
      </c>
      <c r="D5" s="8" t="s">
        <v>125</v>
      </c>
      <c r="E5" s="7" t="s">
        <v>126</v>
      </c>
      <c r="F5" s="8" t="s">
        <v>27</v>
      </c>
      <c r="G5" s="8" t="s">
        <v>30</v>
      </c>
      <c r="H5" s="8" t="s">
        <v>28</v>
      </c>
      <c r="I5" s="206"/>
      <c r="J5" s="206"/>
      <c r="K5" s="203"/>
      <c r="L5" s="52" t="s">
        <v>6</v>
      </c>
      <c r="M5" s="52" t="s">
        <v>7</v>
      </c>
    </row>
    <row r="6" spans="1:14" ht="30" customHeight="1" x14ac:dyDescent="0.15">
      <c r="A6" s="193"/>
      <c r="B6" s="196"/>
      <c r="C6" s="9" t="s">
        <v>31</v>
      </c>
      <c r="D6" s="10" t="s">
        <v>127</v>
      </c>
      <c r="E6" s="9" t="s">
        <v>128</v>
      </c>
      <c r="F6" s="10" t="s">
        <v>129</v>
      </c>
      <c r="G6" s="10" t="s">
        <v>35</v>
      </c>
      <c r="H6" s="10" t="s">
        <v>130</v>
      </c>
      <c r="I6" s="10" t="s">
        <v>131</v>
      </c>
      <c r="J6" s="10" t="s">
        <v>38</v>
      </c>
      <c r="K6" s="53" t="s">
        <v>132</v>
      </c>
      <c r="L6" s="54" t="s">
        <v>40</v>
      </c>
      <c r="M6" s="54" t="s">
        <v>41</v>
      </c>
    </row>
    <row r="7" spans="1:14" ht="20.100000000000001" customHeight="1" x14ac:dyDescent="0.15">
      <c r="A7" s="43"/>
      <c r="B7" s="44" t="s">
        <v>45</v>
      </c>
      <c r="C7" s="51">
        <f t="shared" ref="C7:M7" si="0">SUM(C8:C43)</f>
        <v>732</v>
      </c>
      <c r="D7" s="46">
        <f t="shared" si="0"/>
        <v>219.6</v>
      </c>
      <c r="E7" s="45">
        <f t="shared" si="0"/>
        <v>2124</v>
      </c>
      <c r="F7" s="46">
        <f t="shared" si="0"/>
        <v>637.20000000000005</v>
      </c>
      <c r="G7" s="46">
        <f t="shared" si="0"/>
        <v>408.30000000000007</v>
      </c>
      <c r="H7" s="46">
        <f t="shared" si="0"/>
        <v>228.90000000000003</v>
      </c>
      <c r="I7" s="46">
        <f t="shared" si="0"/>
        <v>-19.14</v>
      </c>
      <c r="J7" s="46">
        <f t="shared" si="0"/>
        <v>-102.6</v>
      </c>
      <c r="K7" s="46">
        <f t="shared" si="0"/>
        <v>326.75999999999993</v>
      </c>
      <c r="L7" s="46">
        <f t="shared" si="0"/>
        <v>-9.240000000000002</v>
      </c>
      <c r="M7" s="46">
        <f t="shared" si="0"/>
        <v>335.99999999999994</v>
      </c>
    </row>
    <row r="8" spans="1:14" ht="20.100000000000001" customHeight="1" x14ac:dyDescent="0.15">
      <c r="A8" s="47">
        <v>1</v>
      </c>
      <c r="B8" s="48" t="s">
        <v>133</v>
      </c>
      <c r="C8" s="49">
        <v>99</v>
      </c>
      <c r="D8" s="50">
        <f>C8*0.3</f>
        <v>29.7</v>
      </c>
      <c r="E8" s="49">
        <v>162</v>
      </c>
      <c r="F8" s="50">
        <f>E8*0.3</f>
        <v>48.6</v>
      </c>
      <c r="G8" s="50">
        <v>31.8</v>
      </c>
      <c r="H8" s="50">
        <f>F8-G8</f>
        <v>16.8</v>
      </c>
      <c r="I8" s="50"/>
      <c r="J8" s="50">
        <v>-5.76</v>
      </c>
      <c r="K8" s="50">
        <f>D8+H8+I8+J8</f>
        <v>40.74</v>
      </c>
      <c r="L8" s="50"/>
      <c r="M8" s="50">
        <f t="shared" ref="M8:M11" si="1">K8</f>
        <v>40.74</v>
      </c>
    </row>
    <row r="9" spans="1:14" ht="20.100000000000001" customHeight="1" x14ac:dyDescent="0.15">
      <c r="A9" s="47">
        <v>2</v>
      </c>
      <c r="B9" s="48" t="s">
        <v>134</v>
      </c>
      <c r="C9" s="49">
        <v>93</v>
      </c>
      <c r="D9" s="50">
        <f t="shared" ref="D9:D43" si="2">C9*0.3</f>
        <v>27.9</v>
      </c>
      <c r="E9" s="49">
        <v>375</v>
      </c>
      <c r="F9" s="50">
        <f t="shared" ref="F9:F43" si="3">E9*0.3</f>
        <v>112.5</v>
      </c>
      <c r="G9" s="50">
        <v>81.599999999999994</v>
      </c>
      <c r="H9" s="50">
        <f t="shared" ref="H9:H43" si="4">F9-G9</f>
        <v>30.900000000000006</v>
      </c>
      <c r="I9" s="50"/>
      <c r="J9" s="50">
        <v>-22.68</v>
      </c>
      <c r="K9" s="50">
        <f t="shared" ref="K9:K31" si="5">D9+H9+I9+J9</f>
        <v>36.120000000000005</v>
      </c>
      <c r="L9" s="50"/>
      <c r="M9" s="50">
        <f t="shared" si="1"/>
        <v>36.120000000000005</v>
      </c>
      <c r="N9" s="41">
        <v>156025</v>
      </c>
    </row>
    <row r="10" spans="1:14" ht="20.100000000000001" customHeight="1" x14ac:dyDescent="0.15">
      <c r="A10" s="47">
        <v>3</v>
      </c>
      <c r="B10" s="48" t="s">
        <v>135</v>
      </c>
      <c r="C10" s="49"/>
      <c r="D10" s="50"/>
      <c r="E10" s="49"/>
      <c r="F10" s="50"/>
      <c r="G10" s="50"/>
      <c r="H10" s="50"/>
      <c r="I10" s="50">
        <v>-1.1399999999999999</v>
      </c>
      <c r="J10" s="50">
        <v>-0.54</v>
      </c>
      <c r="K10" s="50">
        <f t="shared" si="5"/>
        <v>-1.68</v>
      </c>
      <c r="L10" s="55">
        <f>K10</f>
        <v>-1.68</v>
      </c>
      <c r="M10" s="50"/>
      <c r="N10" s="41">
        <v>156063</v>
      </c>
    </row>
    <row r="11" spans="1:14" ht="20.100000000000001" customHeight="1" x14ac:dyDescent="0.15">
      <c r="A11" s="47">
        <v>4</v>
      </c>
      <c r="B11" s="48" t="s">
        <v>136</v>
      </c>
      <c r="C11" s="49">
        <v>83</v>
      </c>
      <c r="D11" s="50">
        <f t="shared" si="2"/>
        <v>24.9</v>
      </c>
      <c r="E11" s="49">
        <v>186</v>
      </c>
      <c r="F11" s="50">
        <f t="shared" si="3"/>
        <v>55.8</v>
      </c>
      <c r="G11" s="50">
        <v>33.299999999999997</v>
      </c>
      <c r="H11" s="50">
        <f t="shared" si="4"/>
        <v>22.5</v>
      </c>
      <c r="I11" s="50"/>
      <c r="J11" s="50"/>
      <c r="K11" s="50">
        <f t="shared" si="5"/>
        <v>47.4</v>
      </c>
      <c r="L11" s="50"/>
      <c r="M11" s="50">
        <f t="shared" si="1"/>
        <v>47.4</v>
      </c>
      <c r="N11" s="41">
        <v>128002</v>
      </c>
    </row>
    <row r="12" spans="1:14" ht="20.100000000000001" customHeight="1" x14ac:dyDescent="0.15">
      <c r="A12" s="47">
        <v>5</v>
      </c>
      <c r="B12" s="48" t="s">
        <v>137</v>
      </c>
      <c r="C12" s="49">
        <v>3</v>
      </c>
      <c r="D12" s="50">
        <f t="shared" si="2"/>
        <v>0.89999999999999991</v>
      </c>
      <c r="E12" s="49">
        <v>44</v>
      </c>
      <c r="F12" s="50">
        <f t="shared" si="3"/>
        <v>13.2</v>
      </c>
      <c r="G12" s="50">
        <v>12.9</v>
      </c>
      <c r="H12" s="50">
        <f t="shared" si="4"/>
        <v>0.29999999999999893</v>
      </c>
      <c r="I12" s="50"/>
      <c r="J12" s="50">
        <v>-3.96</v>
      </c>
      <c r="K12" s="50">
        <f t="shared" si="5"/>
        <v>-2.7600000000000011</v>
      </c>
      <c r="L12" s="50">
        <f>K12</f>
        <v>-2.7600000000000011</v>
      </c>
      <c r="M12" s="50"/>
      <c r="N12" s="41">
        <v>107002</v>
      </c>
    </row>
    <row r="13" spans="1:14" ht="20.100000000000001" customHeight="1" x14ac:dyDescent="0.15">
      <c r="A13" s="47">
        <v>6</v>
      </c>
      <c r="B13" s="48" t="s">
        <v>138</v>
      </c>
      <c r="C13" s="49">
        <v>17</v>
      </c>
      <c r="D13" s="50">
        <f t="shared" si="2"/>
        <v>5.0999999999999996</v>
      </c>
      <c r="E13" s="49">
        <v>47</v>
      </c>
      <c r="F13" s="50">
        <f t="shared" si="3"/>
        <v>14.1</v>
      </c>
      <c r="G13" s="50">
        <v>8.6999999999999993</v>
      </c>
      <c r="H13" s="50">
        <f t="shared" si="4"/>
        <v>5.4</v>
      </c>
      <c r="I13" s="50"/>
      <c r="J13" s="50">
        <v>-2.34</v>
      </c>
      <c r="K13" s="50">
        <f t="shared" si="5"/>
        <v>8.16</v>
      </c>
      <c r="L13" s="50"/>
      <c r="M13" s="50">
        <f t="shared" ref="M13:M15" si="6">K13</f>
        <v>8.16</v>
      </c>
      <c r="N13" s="41">
        <v>156067</v>
      </c>
    </row>
    <row r="14" spans="1:14" ht="20.100000000000001" customHeight="1" x14ac:dyDescent="0.15">
      <c r="A14" s="47">
        <v>7</v>
      </c>
      <c r="B14" s="48" t="s">
        <v>139</v>
      </c>
      <c r="C14" s="49">
        <v>36</v>
      </c>
      <c r="D14" s="50">
        <f t="shared" si="2"/>
        <v>10.799999999999999</v>
      </c>
      <c r="E14" s="49">
        <v>80</v>
      </c>
      <c r="F14" s="50">
        <f t="shared" si="3"/>
        <v>24</v>
      </c>
      <c r="G14" s="50">
        <v>13.5</v>
      </c>
      <c r="H14" s="50">
        <f t="shared" si="4"/>
        <v>10.5</v>
      </c>
      <c r="I14" s="50"/>
      <c r="J14" s="50">
        <v>-3.96</v>
      </c>
      <c r="K14" s="50">
        <f t="shared" si="5"/>
        <v>17.339999999999996</v>
      </c>
      <c r="L14" s="50"/>
      <c r="M14" s="50">
        <f t="shared" si="6"/>
        <v>17.339999999999996</v>
      </c>
      <c r="N14" s="41">
        <v>156073</v>
      </c>
    </row>
    <row r="15" spans="1:14" ht="20.100000000000001" customHeight="1" x14ac:dyDescent="0.15">
      <c r="A15" s="47">
        <v>8</v>
      </c>
      <c r="B15" s="48" t="s">
        <v>140</v>
      </c>
      <c r="C15" s="49">
        <v>16</v>
      </c>
      <c r="D15" s="50">
        <f t="shared" si="2"/>
        <v>4.8</v>
      </c>
      <c r="E15" s="49">
        <v>47</v>
      </c>
      <c r="F15" s="50">
        <f t="shared" si="3"/>
        <v>14.1</v>
      </c>
      <c r="G15" s="50">
        <v>8.4</v>
      </c>
      <c r="H15" s="50">
        <f t="shared" si="4"/>
        <v>5.6999999999999993</v>
      </c>
      <c r="I15" s="50"/>
      <c r="J15" s="50">
        <v>-2.88</v>
      </c>
      <c r="K15" s="50">
        <f t="shared" si="5"/>
        <v>7.62</v>
      </c>
      <c r="L15" s="50"/>
      <c r="M15" s="50">
        <f t="shared" si="6"/>
        <v>7.62</v>
      </c>
      <c r="N15" s="41">
        <v>156054</v>
      </c>
    </row>
    <row r="16" spans="1:14" ht="20.100000000000001" customHeight="1" x14ac:dyDescent="0.15">
      <c r="A16" s="47">
        <v>9</v>
      </c>
      <c r="B16" s="48" t="s">
        <v>141</v>
      </c>
      <c r="C16" s="49">
        <v>25</v>
      </c>
      <c r="D16" s="50">
        <f t="shared" si="2"/>
        <v>7.5</v>
      </c>
      <c r="E16" s="49">
        <v>82</v>
      </c>
      <c r="F16" s="50">
        <f t="shared" si="3"/>
        <v>24.599999999999998</v>
      </c>
      <c r="G16" s="50">
        <v>14.4</v>
      </c>
      <c r="H16" s="50">
        <f t="shared" si="4"/>
        <v>10.199999999999998</v>
      </c>
      <c r="I16" s="50"/>
      <c r="J16" s="50">
        <v>-6.12</v>
      </c>
      <c r="K16" s="50">
        <f t="shared" si="5"/>
        <v>11.579999999999995</v>
      </c>
      <c r="L16" s="50"/>
      <c r="M16" s="50">
        <f t="shared" ref="M16:M30" si="7">K16</f>
        <v>11.579999999999995</v>
      </c>
      <c r="N16" s="41">
        <v>198003</v>
      </c>
    </row>
    <row r="17" spans="1:14" ht="20.100000000000001" customHeight="1" x14ac:dyDescent="0.15">
      <c r="A17" s="47">
        <v>10</v>
      </c>
      <c r="B17" s="48" t="s">
        <v>142</v>
      </c>
      <c r="C17" s="49">
        <v>4</v>
      </c>
      <c r="D17" s="50">
        <f t="shared" si="2"/>
        <v>1.2</v>
      </c>
      <c r="E17" s="49">
        <v>60</v>
      </c>
      <c r="F17" s="50">
        <f t="shared" si="3"/>
        <v>18</v>
      </c>
      <c r="G17" s="50">
        <v>15</v>
      </c>
      <c r="H17" s="50">
        <f t="shared" si="4"/>
        <v>3</v>
      </c>
      <c r="I17" s="50"/>
      <c r="J17" s="50">
        <v>-1.26</v>
      </c>
      <c r="K17" s="50">
        <f t="shared" si="5"/>
        <v>2.9400000000000004</v>
      </c>
      <c r="L17" s="50"/>
      <c r="M17" s="50">
        <f t="shared" si="7"/>
        <v>2.9400000000000004</v>
      </c>
      <c r="N17" s="41">
        <v>156096</v>
      </c>
    </row>
    <row r="18" spans="1:14" ht="20.100000000000001" customHeight="1" x14ac:dyDescent="0.15">
      <c r="A18" s="47">
        <v>11</v>
      </c>
      <c r="B18" s="48" t="s">
        <v>143</v>
      </c>
      <c r="C18" s="49">
        <v>12</v>
      </c>
      <c r="D18" s="50">
        <f t="shared" si="2"/>
        <v>3.5999999999999996</v>
      </c>
      <c r="E18" s="49">
        <v>29</v>
      </c>
      <c r="F18" s="50">
        <f t="shared" si="3"/>
        <v>8.6999999999999993</v>
      </c>
      <c r="G18" s="50">
        <v>4.5</v>
      </c>
      <c r="H18" s="50">
        <f t="shared" si="4"/>
        <v>4.1999999999999993</v>
      </c>
      <c r="I18" s="50"/>
      <c r="J18" s="50">
        <v>-0.72</v>
      </c>
      <c r="K18" s="50">
        <f t="shared" si="5"/>
        <v>7.0799999999999992</v>
      </c>
      <c r="L18" s="50"/>
      <c r="M18" s="50">
        <f t="shared" si="7"/>
        <v>7.0799999999999992</v>
      </c>
      <c r="N18" s="41">
        <v>115006</v>
      </c>
    </row>
    <row r="19" spans="1:14" ht="20.100000000000001" customHeight="1" x14ac:dyDescent="0.15">
      <c r="A19" s="47">
        <v>12</v>
      </c>
      <c r="B19" s="48" t="s">
        <v>144</v>
      </c>
      <c r="C19" s="49">
        <v>33</v>
      </c>
      <c r="D19" s="50">
        <f t="shared" si="2"/>
        <v>9.9</v>
      </c>
      <c r="E19" s="49">
        <v>101</v>
      </c>
      <c r="F19" s="50">
        <f t="shared" si="3"/>
        <v>30.299999999999997</v>
      </c>
      <c r="G19" s="50">
        <v>17.399999999999999</v>
      </c>
      <c r="H19" s="50">
        <f t="shared" si="4"/>
        <v>12.899999999999999</v>
      </c>
      <c r="I19" s="50"/>
      <c r="J19" s="50">
        <v>-6.3</v>
      </c>
      <c r="K19" s="50">
        <f t="shared" si="5"/>
        <v>16.499999999999996</v>
      </c>
      <c r="L19" s="50"/>
      <c r="M19" s="50">
        <f t="shared" si="7"/>
        <v>16.499999999999996</v>
      </c>
      <c r="N19" s="41">
        <v>156051</v>
      </c>
    </row>
    <row r="20" spans="1:14" ht="20.100000000000001" customHeight="1" x14ac:dyDescent="0.15">
      <c r="A20" s="47">
        <v>13</v>
      </c>
      <c r="B20" s="48" t="s">
        <v>145</v>
      </c>
      <c r="C20" s="49">
        <v>7</v>
      </c>
      <c r="D20" s="50">
        <f t="shared" si="2"/>
        <v>2.1</v>
      </c>
      <c r="E20" s="49">
        <v>23</v>
      </c>
      <c r="F20" s="50">
        <f t="shared" si="3"/>
        <v>6.8999999999999995</v>
      </c>
      <c r="G20" s="50">
        <v>4.5</v>
      </c>
      <c r="H20" s="50">
        <f t="shared" si="4"/>
        <v>2.3999999999999995</v>
      </c>
      <c r="I20" s="50"/>
      <c r="J20" s="50">
        <v>-1.98</v>
      </c>
      <c r="K20" s="50">
        <f t="shared" si="5"/>
        <v>2.52</v>
      </c>
      <c r="L20" s="50"/>
      <c r="M20" s="50">
        <f t="shared" si="7"/>
        <v>2.52</v>
      </c>
      <c r="N20" s="41">
        <v>156074</v>
      </c>
    </row>
    <row r="21" spans="1:14" ht="20.100000000000001" customHeight="1" x14ac:dyDescent="0.15">
      <c r="A21" s="47">
        <v>14</v>
      </c>
      <c r="B21" s="48" t="s">
        <v>146</v>
      </c>
      <c r="C21" s="49">
        <v>25</v>
      </c>
      <c r="D21" s="50">
        <f t="shared" si="2"/>
        <v>7.5</v>
      </c>
      <c r="E21" s="49">
        <v>67</v>
      </c>
      <c r="F21" s="50">
        <f t="shared" si="3"/>
        <v>20.099999999999998</v>
      </c>
      <c r="G21" s="50">
        <v>9</v>
      </c>
      <c r="H21" s="50">
        <f t="shared" si="4"/>
        <v>11.099999999999998</v>
      </c>
      <c r="I21" s="50"/>
      <c r="J21" s="50">
        <v>-4.32</v>
      </c>
      <c r="K21" s="50">
        <f t="shared" si="5"/>
        <v>14.279999999999998</v>
      </c>
      <c r="L21" s="50"/>
      <c r="M21" s="50">
        <f t="shared" si="7"/>
        <v>14.279999999999998</v>
      </c>
      <c r="N21" s="41">
        <v>156053</v>
      </c>
    </row>
    <row r="22" spans="1:14" ht="20.100000000000001" customHeight="1" x14ac:dyDescent="0.15">
      <c r="A22" s="47">
        <v>15</v>
      </c>
      <c r="B22" s="48" t="s">
        <v>147</v>
      </c>
      <c r="C22" s="49">
        <v>2</v>
      </c>
      <c r="D22" s="50">
        <f t="shared" si="2"/>
        <v>0.6</v>
      </c>
      <c r="E22" s="49">
        <v>14</v>
      </c>
      <c r="F22" s="50">
        <f t="shared" si="3"/>
        <v>4.2</v>
      </c>
      <c r="G22" s="50">
        <v>3.6</v>
      </c>
      <c r="H22" s="50">
        <f t="shared" si="4"/>
        <v>0.60000000000000009</v>
      </c>
      <c r="I22" s="50"/>
      <c r="J22" s="50">
        <v>-0.9</v>
      </c>
      <c r="K22" s="50">
        <f t="shared" si="5"/>
        <v>0.30000000000000016</v>
      </c>
      <c r="L22" s="50"/>
      <c r="M22" s="50">
        <f t="shared" si="7"/>
        <v>0.30000000000000016</v>
      </c>
      <c r="N22" s="41">
        <v>199081</v>
      </c>
    </row>
    <row r="23" spans="1:14" ht="20.100000000000001" customHeight="1" x14ac:dyDescent="0.15">
      <c r="A23" s="47">
        <v>16</v>
      </c>
      <c r="B23" s="48" t="s">
        <v>148</v>
      </c>
      <c r="C23" s="49">
        <v>11</v>
      </c>
      <c r="D23" s="50">
        <f t="shared" si="2"/>
        <v>3.3</v>
      </c>
      <c r="E23" s="49">
        <v>32</v>
      </c>
      <c r="F23" s="50">
        <f t="shared" si="3"/>
        <v>9.6</v>
      </c>
      <c r="G23" s="50">
        <v>6.3</v>
      </c>
      <c r="H23" s="50">
        <f t="shared" si="4"/>
        <v>3.3</v>
      </c>
      <c r="I23" s="50"/>
      <c r="J23" s="50">
        <v>-0.72</v>
      </c>
      <c r="K23" s="50">
        <f t="shared" si="5"/>
        <v>5.88</v>
      </c>
      <c r="L23" s="50"/>
      <c r="M23" s="50">
        <f t="shared" si="7"/>
        <v>5.88</v>
      </c>
      <c r="N23" s="41">
        <v>120003</v>
      </c>
    </row>
    <row r="24" spans="1:14" ht="20.100000000000001" customHeight="1" x14ac:dyDescent="0.15">
      <c r="A24" s="47">
        <v>17</v>
      </c>
      <c r="B24" s="48" t="s">
        <v>149</v>
      </c>
      <c r="C24" s="49">
        <v>17</v>
      </c>
      <c r="D24" s="50">
        <f t="shared" si="2"/>
        <v>5.0999999999999996</v>
      </c>
      <c r="E24" s="49">
        <v>57</v>
      </c>
      <c r="F24" s="50">
        <f t="shared" si="3"/>
        <v>17.099999999999998</v>
      </c>
      <c r="G24" s="50">
        <v>11.1</v>
      </c>
      <c r="H24" s="50">
        <f t="shared" si="4"/>
        <v>5.9999999999999982</v>
      </c>
      <c r="I24" s="50"/>
      <c r="J24" s="50"/>
      <c r="K24" s="50">
        <f t="shared" si="5"/>
        <v>11.099999999999998</v>
      </c>
      <c r="L24" s="50"/>
      <c r="M24" s="50">
        <f t="shared" si="7"/>
        <v>11.099999999999998</v>
      </c>
      <c r="N24" s="41">
        <v>156069</v>
      </c>
    </row>
    <row r="25" spans="1:14" ht="20.100000000000001" customHeight="1" x14ac:dyDescent="0.15">
      <c r="A25" s="47">
        <v>18</v>
      </c>
      <c r="B25" s="48" t="s">
        <v>150</v>
      </c>
      <c r="C25" s="49">
        <v>30</v>
      </c>
      <c r="D25" s="50">
        <f t="shared" si="2"/>
        <v>9</v>
      </c>
      <c r="E25" s="49">
        <v>73</v>
      </c>
      <c r="F25" s="50">
        <f t="shared" si="3"/>
        <v>21.9</v>
      </c>
      <c r="G25" s="50">
        <v>9.9</v>
      </c>
      <c r="H25" s="50">
        <f t="shared" si="4"/>
        <v>11.999999999999998</v>
      </c>
      <c r="I25" s="50">
        <v>-2.64</v>
      </c>
      <c r="J25" s="50">
        <v>-8.64</v>
      </c>
      <c r="K25" s="50">
        <f t="shared" si="5"/>
        <v>9.7199999999999989</v>
      </c>
      <c r="L25" s="55"/>
      <c r="M25" s="50">
        <f t="shared" si="7"/>
        <v>9.7199999999999989</v>
      </c>
      <c r="N25" s="41">
        <v>156070</v>
      </c>
    </row>
    <row r="26" spans="1:14" ht="20.100000000000001" customHeight="1" x14ac:dyDescent="0.15">
      <c r="A26" s="47">
        <v>19</v>
      </c>
      <c r="B26" s="48" t="s">
        <v>65</v>
      </c>
      <c r="C26" s="49">
        <v>1</v>
      </c>
      <c r="D26" s="50">
        <f t="shared" si="2"/>
        <v>0.3</v>
      </c>
      <c r="E26" s="49">
        <v>1</v>
      </c>
      <c r="F26" s="50">
        <f t="shared" si="3"/>
        <v>0.3</v>
      </c>
      <c r="G26" s="50">
        <v>0.3</v>
      </c>
      <c r="H26" s="50"/>
      <c r="I26" s="50"/>
      <c r="J26" s="50"/>
      <c r="K26" s="50">
        <f t="shared" si="5"/>
        <v>0.3</v>
      </c>
      <c r="L26" s="50"/>
      <c r="M26" s="50">
        <f t="shared" si="7"/>
        <v>0.3</v>
      </c>
      <c r="N26" s="41">
        <v>156071</v>
      </c>
    </row>
    <row r="27" spans="1:14" ht="20.100000000000001" customHeight="1" x14ac:dyDescent="0.15">
      <c r="A27" s="47">
        <v>20</v>
      </c>
      <c r="B27" s="48" t="s">
        <v>151</v>
      </c>
      <c r="C27" s="49">
        <v>12</v>
      </c>
      <c r="D27" s="50">
        <f t="shared" si="2"/>
        <v>3.5999999999999996</v>
      </c>
      <c r="E27" s="49">
        <v>58</v>
      </c>
      <c r="F27" s="50">
        <f t="shared" si="3"/>
        <v>17.399999999999999</v>
      </c>
      <c r="G27" s="50">
        <v>8.1</v>
      </c>
      <c r="H27" s="50">
        <f t="shared" si="4"/>
        <v>9.2999999999999989</v>
      </c>
      <c r="I27" s="50"/>
      <c r="J27" s="50"/>
      <c r="K27" s="50">
        <f t="shared" si="5"/>
        <v>12.899999999999999</v>
      </c>
      <c r="L27" s="50"/>
      <c r="M27" s="50">
        <f t="shared" si="7"/>
        <v>12.899999999999999</v>
      </c>
      <c r="N27" s="41">
        <v>179006</v>
      </c>
    </row>
    <row r="28" spans="1:14" ht="20.100000000000001" customHeight="1" x14ac:dyDescent="0.15">
      <c r="A28" s="47">
        <v>21</v>
      </c>
      <c r="B28" s="48" t="s">
        <v>152</v>
      </c>
      <c r="C28" s="49">
        <v>55</v>
      </c>
      <c r="D28" s="50">
        <f t="shared" si="2"/>
        <v>16.5</v>
      </c>
      <c r="E28" s="49">
        <v>166</v>
      </c>
      <c r="F28" s="50">
        <f t="shared" si="3"/>
        <v>49.8</v>
      </c>
      <c r="G28" s="50">
        <v>43.2</v>
      </c>
      <c r="H28" s="50">
        <f t="shared" si="4"/>
        <v>6.5999999999999943</v>
      </c>
      <c r="I28" s="50"/>
      <c r="J28" s="50">
        <v>-10.8</v>
      </c>
      <c r="K28" s="50">
        <f t="shared" si="5"/>
        <v>12.299999999999994</v>
      </c>
      <c r="L28" s="50"/>
      <c r="M28" s="50">
        <f t="shared" si="7"/>
        <v>12.299999999999994</v>
      </c>
      <c r="N28" s="41">
        <v>156064</v>
      </c>
    </row>
    <row r="29" spans="1:14" ht="20.100000000000001" customHeight="1" x14ac:dyDescent="0.15">
      <c r="A29" s="47">
        <v>22</v>
      </c>
      <c r="B29" s="48" t="s">
        <v>153</v>
      </c>
      <c r="C29" s="49">
        <v>14</v>
      </c>
      <c r="D29" s="50">
        <f t="shared" si="2"/>
        <v>4.2</v>
      </c>
      <c r="E29" s="49">
        <v>55</v>
      </c>
      <c r="F29" s="50">
        <f t="shared" si="3"/>
        <v>16.5</v>
      </c>
      <c r="G29" s="50">
        <v>9</v>
      </c>
      <c r="H29" s="50">
        <f t="shared" si="4"/>
        <v>7.5</v>
      </c>
      <c r="I29" s="50"/>
      <c r="J29" s="50">
        <v>-1.8</v>
      </c>
      <c r="K29" s="50">
        <f t="shared" si="5"/>
        <v>9.8999999999999986</v>
      </c>
      <c r="L29" s="50"/>
      <c r="M29" s="50">
        <f t="shared" si="7"/>
        <v>9.8999999999999986</v>
      </c>
      <c r="N29" s="41">
        <v>156066</v>
      </c>
    </row>
    <row r="30" spans="1:14" ht="20.100000000000001" customHeight="1" x14ac:dyDescent="0.15">
      <c r="A30" s="47">
        <v>23</v>
      </c>
      <c r="B30" s="48" t="s">
        <v>154</v>
      </c>
      <c r="C30" s="49">
        <v>15</v>
      </c>
      <c r="D30" s="50">
        <f t="shared" si="2"/>
        <v>4.5</v>
      </c>
      <c r="E30" s="49">
        <v>55</v>
      </c>
      <c r="F30" s="50">
        <f t="shared" si="3"/>
        <v>16.5</v>
      </c>
      <c r="G30" s="50">
        <v>4.5</v>
      </c>
      <c r="H30" s="50">
        <f t="shared" si="4"/>
        <v>12</v>
      </c>
      <c r="I30" s="50"/>
      <c r="J30" s="50"/>
      <c r="K30" s="50">
        <f t="shared" si="5"/>
        <v>16.5</v>
      </c>
      <c r="L30" s="50"/>
      <c r="M30" s="50">
        <f t="shared" si="7"/>
        <v>16.5</v>
      </c>
      <c r="N30" s="41">
        <v>156055</v>
      </c>
    </row>
    <row r="31" spans="1:14" ht="20.100000000000001" customHeight="1" x14ac:dyDescent="0.15">
      <c r="A31" s="47">
        <v>24</v>
      </c>
      <c r="B31" s="48" t="s">
        <v>155</v>
      </c>
      <c r="C31" s="49">
        <v>21</v>
      </c>
      <c r="D31" s="50">
        <f t="shared" si="2"/>
        <v>6.3</v>
      </c>
      <c r="E31" s="49">
        <v>53</v>
      </c>
      <c r="F31" s="50">
        <f t="shared" si="3"/>
        <v>15.899999999999999</v>
      </c>
      <c r="G31" s="50">
        <v>3</v>
      </c>
      <c r="H31" s="50">
        <f t="shared" si="4"/>
        <v>12.899999999999999</v>
      </c>
      <c r="I31" s="50">
        <v>-15</v>
      </c>
      <c r="J31" s="50">
        <v>-9</v>
      </c>
      <c r="K31" s="50">
        <f t="shared" si="5"/>
        <v>-4.8000000000000007</v>
      </c>
      <c r="L31" s="55">
        <f>K31</f>
        <v>-4.8000000000000007</v>
      </c>
      <c r="M31" s="50"/>
      <c r="N31" s="41">
        <v>174042</v>
      </c>
    </row>
    <row r="32" spans="1:14" ht="20.100000000000001" customHeight="1" x14ac:dyDescent="0.15">
      <c r="A32" s="47">
        <v>25</v>
      </c>
      <c r="B32" s="48" t="s">
        <v>156</v>
      </c>
      <c r="C32" s="49"/>
      <c r="D32" s="50"/>
      <c r="E32" s="49">
        <v>5</v>
      </c>
      <c r="F32" s="50">
        <f t="shared" si="3"/>
        <v>1.5</v>
      </c>
      <c r="G32" s="50">
        <v>1.5</v>
      </c>
      <c r="H32" s="50"/>
      <c r="I32" s="50"/>
      <c r="J32" s="50"/>
      <c r="K32" s="50"/>
      <c r="L32" s="50"/>
      <c r="M32" s="50"/>
      <c r="N32" s="41">
        <v>156065</v>
      </c>
    </row>
    <row r="33" spans="1:14" ht="20.100000000000001" customHeight="1" x14ac:dyDescent="0.15">
      <c r="A33" s="47">
        <v>26</v>
      </c>
      <c r="B33" s="48" t="s">
        <v>157</v>
      </c>
      <c r="C33" s="49"/>
      <c r="D33" s="50"/>
      <c r="E33" s="49">
        <v>2</v>
      </c>
      <c r="F33" s="50">
        <f t="shared" si="3"/>
        <v>0.6</v>
      </c>
      <c r="G33" s="50">
        <v>0.6</v>
      </c>
      <c r="H33" s="50"/>
      <c r="I33" s="50"/>
      <c r="J33" s="50"/>
      <c r="K33" s="50"/>
      <c r="L33" s="50"/>
      <c r="M33" s="50"/>
    </row>
    <row r="34" spans="1:14" ht="20.100000000000001" customHeight="1" x14ac:dyDescent="0.15">
      <c r="A34" s="47">
        <v>27</v>
      </c>
      <c r="B34" s="48" t="s">
        <v>158</v>
      </c>
      <c r="C34" s="49"/>
      <c r="D34" s="50"/>
      <c r="E34" s="49">
        <v>1</v>
      </c>
      <c r="F34" s="50">
        <f t="shared" si="3"/>
        <v>0.3</v>
      </c>
      <c r="G34" s="50">
        <v>0.3</v>
      </c>
      <c r="H34" s="50"/>
      <c r="I34" s="50"/>
      <c r="J34" s="50"/>
      <c r="K34" s="50"/>
      <c r="L34" s="50"/>
      <c r="M34" s="50"/>
    </row>
    <row r="35" spans="1:14" ht="20.100000000000001" customHeight="1" x14ac:dyDescent="0.15">
      <c r="A35" s="47">
        <v>28</v>
      </c>
      <c r="B35" s="48" t="s">
        <v>159</v>
      </c>
      <c r="C35" s="49"/>
      <c r="D35" s="50"/>
      <c r="E35" s="49">
        <v>2</v>
      </c>
      <c r="F35" s="50">
        <f t="shared" si="3"/>
        <v>0.6</v>
      </c>
      <c r="G35" s="50"/>
      <c r="H35" s="50">
        <f t="shared" si="4"/>
        <v>0.6</v>
      </c>
      <c r="I35" s="50">
        <v>-0.36</v>
      </c>
      <c r="J35" s="50"/>
      <c r="K35" s="50">
        <f t="shared" ref="K35:K43" si="8">D35+H35+I35+J35</f>
        <v>0.24</v>
      </c>
      <c r="L35" s="55"/>
      <c r="M35" s="50">
        <f>K35</f>
        <v>0.24</v>
      </c>
      <c r="N35" s="41">
        <v>197015</v>
      </c>
    </row>
    <row r="36" spans="1:14" ht="20.100000000000001" customHeight="1" x14ac:dyDescent="0.15">
      <c r="A36" s="47">
        <v>29</v>
      </c>
      <c r="B36" s="48" t="s">
        <v>160</v>
      </c>
      <c r="C36" s="49">
        <v>5</v>
      </c>
      <c r="D36" s="50">
        <f t="shared" si="2"/>
        <v>1.5</v>
      </c>
      <c r="E36" s="49">
        <v>4</v>
      </c>
      <c r="F36" s="50">
        <f t="shared" si="3"/>
        <v>1.2</v>
      </c>
      <c r="G36" s="50">
        <v>0.9</v>
      </c>
      <c r="H36" s="50">
        <f t="shared" si="4"/>
        <v>0.29999999999999993</v>
      </c>
      <c r="I36" s="50"/>
      <c r="J36" s="50"/>
      <c r="K36" s="50">
        <f t="shared" si="8"/>
        <v>1.7999999999999998</v>
      </c>
      <c r="L36" s="50"/>
      <c r="M36" s="50">
        <f t="shared" ref="M36:M43" si="9">K36</f>
        <v>1.7999999999999998</v>
      </c>
      <c r="N36" s="41">
        <v>317001</v>
      </c>
    </row>
    <row r="37" spans="1:14" ht="20.100000000000001" customHeight="1" x14ac:dyDescent="0.15">
      <c r="A37" s="47">
        <v>30</v>
      </c>
      <c r="B37" s="48" t="s">
        <v>161</v>
      </c>
      <c r="C37" s="49">
        <v>4</v>
      </c>
      <c r="D37" s="50">
        <f t="shared" si="2"/>
        <v>1.2</v>
      </c>
      <c r="E37" s="49">
        <v>4</v>
      </c>
      <c r="F37" s="50">
        <f t="shared" si="3"/>
        <v>1.2</v>
      </c>
      <c r="G37" s="50">
        <v>1.2</v>
      </c>
      <c r="H37" s="50"/>
      <c r="I37" s="50"/>
      <c r="J37" s="50">
        <v>-0.36</v>
      </c>
      <c r="K37" s="50">
        <f t="shared" si="8"/>
        <v>0.84</v>
      </c>
      <c r="L37" s="50"/>
      <c r="M37" s="50">
        <f t="shared" si="9"/>
        <v>0.84</v>
      </c>
      <c r="N37" s="41">
        <v>156035</v>
      </c>
    </row>
    <row r="38" spans="1:14" ht="20.100000000000001" customHeight="1" x14ac:dyDescent="0.15">
      <c r="A38" s="47">
        <v>31</v>
      </c>
      <c r="B38" s="48" t="s">
        <v>162</v>
      </c>
      <c r="C38" s="49">
        <v>38</v>
      </c>
      <c r="D38" s="50">
        <f t="shared" si="2"/>
        <v>11.4</v>
      </c>
      <c r="E38" s="49">
        <v>130</v>
      </c>
      <c r="F38" s="50">
        <f t="shared" si="3"/>
        <v>39</v>
      </c>
      <c r="G38" s="50">
        <v>27.9</v>
      </c>
      <c r="H38" s="50">
        <f t="shared" si="4"/>
        <v>11.100000000000001</v>
      </c>
      <c r="I38" s="50"/>
      <c r="J38" s="50">
        <v>-3.78</v>
      </c>
      <c r="K38" s="50">
        <f t="shared" si="8"/>
        <v>18.72</v>
      </c>
      <c r="L38" s="50"/>
      <c r="M38" s="50">
        <f t="shared" si="9"/>
        <v>18.72</v>
      </c>
      <c r="N38" s="41">
        <v>156099</v>
      </c>
    </row>
    <row r="39" spans="1:14" ht="20.100000000000001" customHeight="1" x14ac:dyDescent="0.15">
      <c r="A39" s="47">
        <v>32</v>
      </c>
      <c r="B39" s="48" t="s">
        <v>99</v>
      </c>
      <c r="C39" s="49"/>
      <c r="D39" s="50"/>
      <c r="E39" s="49">
        <v>6</v>
      </c>
      <c r="F39" s="50">
        <f t="shared" si="3"/>
        <v>1.7999999999999998</v>
      </c>
      <c r="G39" s="50">
        <v>1.5</v>
      </c>
      <c r="H39" s="50">
        <f t="shared" si="4"/>
        <v>0.29999999999999982</v>
      </c>
      <c r="I39" s="50"/>
      <c r="J39" s="50"/>
      <c r="K39" s="50">
        <f t="shared" si="8"/>
        <v>0.29999999999999982</v>
      </c>
      <c r="L39" s="50"/>
      <c r="M39" s="50">
        <f t="shared" si="9"/>
        <v>0.29999999999999982</v>
      </c>
      <c r="N39" s="41">
        <v>156099</v>
      </c>
    </row>
    <row r="40" spans="1:14" ht="20.100000000000001" customHeight="1" x14ac:dyDescent="0.15">
      <c r="A40" s="47">
        <v>33</v>
      </c>
      <c r="B40" s="48" t="s">
        <v>163</v>
      </c>
      <c r="C40" s="49">
        <v>35</v>
      </c>
      <c r="D40" s="50">
        <f t="shared" si="2"/>
        <v>10.5</v>
      </c>
      <c r="E40" s="49">
        <v>41</v>
      </c>
      <c r="F40" s="50">
        <f t="shared" si="3"/>
        <v>12.299999999999999</v>
      </c>
      <c r="G40" s="50">
        <v>8.1</v>
      </c>
      <c r="H40" s="50">
        <f t="shared" si="4"/>
        <v>4.1999999999999993</v>
      </c>
      <c r="I40" s="50"/>
      <c r="J40" s="50">
        <v>-1.98</v>
      </c>
      <c r="K40" s="50">
        <f t="shared" si="8"/>
        <v>12.719999999999999</v>
      </c>
      <c r="L40" s="50"/>
      <c r="M40" s="50">
        <f t="shared" si="9"/>
        <v>12.719999999999999</v>
      </c>
      <c r="N40" s="41">
        <v>156099</v>
      </c>
    </row>
    <row r="41" spans="1:14" ht="20.100000000000001" customHeight="1" x14ac:dyDescent="0.15">
      <c r="A41" s="47">
        <v>34</v>
      </c>
      <c r="B41" s="48" t="s">
        <v>164</v>
      </c>
      <c r="C41" s="49">
        <v>17</v>
      </c>
      <c r="D41" s="50">
        <f t="shared" si="2"/>
        <v>5.0999999999999996</v>
      </c>
      <c r="E41" s="49">
        <v>52</v>
      </c>
      <c r="F41" s="50">
        <f t="shared" si="3"/>
        <v>15.6</v>
      </c>
      <c r="G41" s="50">
        <v>10.199999999999999</v>
      </c>
      <c r="H41" s="50">
        <f t="shared" si="4"/>
        <v>5.4</v>
      </c>
      <c r="I41" s="50"/>
      <c r="J41" s="50">
        <v>-1.8</v>
      </c>
      <c r="K41" s="50">
        <f t="shared" si="8"/>
        <v>8.6999999999999993</v>
      </c>
      <c r="L41" s="50"/>
      <c r="M41" s="50">
        <f t="shared" si="9"/>
        <v>8.6999999999999993</v>
      </c>
      <c r="N41" s="41">
        <v>156099</v>
      </c>
    </row>
    <row r="42" spans="1:14" ht="20.100000000000001" customHeight="1" x14ac:dyDescent="0.15">
      <c r="A42" s="47">
        <v>35</v>
      </c>
      <c r="B42" s="48" t="s">
        <v>165</v>
      </c>
      <c r="C42" s="49"/>
      <c r="D42" s="50"/>
      <c r="E42" s="49">
        <v>3</v>
      </c>
      <c r="F42" s="50">
        <f t="shared" si="3"/>
        <v>0.89999999999999991</v>
      </c>
      <c r="G42" s="50">
        <v>0.6</v>
      </c>
      <c r="H42" s="50">
        <f t="shared" si="4"/>
        <v>0.29999999999999993</v>
      </c>
      <c r="I42" s="50"/>
      <c r="J42" s="50"/>
      <c r="K42" s="50">
        <f t="shared" si="8"/>
        <v>0.29999999999999993</v>
      </c>
      <c r="L42" s="50"/>
      <c r="M42" s="50">
        <f t="shared" si="9"/>
        <v>0.29999999999999993</v>
      </c>
      <c r="N42" s="41">
        <v>156099</v>
      </c>
    </row>
    <row r="43" spans="1:14" ht="20.100000000000001" customHeight="1" x14ac:dyDescent="0.15">
      <c r="A43" s="47">
        <v>36</v>
      </c>
      <c r="B43" s="48" t="s">
        <v>166</v>
      </c>
      <c r="C43" s="49">
        <v>2</v>
      </c>
      <c r="D43" s="50">
        <f t="shared" si="2"/>
        <v>0.6</v>
      </c>
      <c r="E43" s="49">
        <v>7</v>
      </c>
      <c r="F43" s="50">
        <f t="shared" si="3"/>
        <v>2.1</v>
      </c>
      <c r="G43" s="50">
        <v>1.5</v>
      </c>
      <c r="H43" s="50">
        <f t="shared" si="4"/>
        <v>0.60000000000000009</v>
      </c>
      <c r="I43" s="50"/>
      <c r="J43" s="50"/>
      <c r="K43" s="50">
        <f t="shared" si="8"/>
        <v>1.2000000000000002</v>
      </c>
      <c r="L43" s="50"/>
      <c r="M43" s="50">
        <f t="shared" si="9"/>
        <v>1.2000000000000002</v>
      </c>
      <c r="N43" s="41">
        <v>156050</v>
      </c>
    </row>
  </sheetData>
  <autoFilter ref="A6:M43" xr:uid="{00000000-0009-0000-0000-000003000000}"/>
  <mergeCells count="10">
    <mergeCell ref="A1:B1"/>
    <mergeCell ref="A2:M2"/>
    <mergeCell ref="C4:D4"/>
    <mergeCell ref="E4:H4"/>
    <mergeCell ref="L4:M4"/>
    <mergeCell ref="A4:A6"/>
    <mergeCell ref="B4:B6"/>
    <mergeCell ref="I4:I5"/>
    <mergeCell ref="J4:J5"/>
    <mergeCell ref="K4:K5"/>
  </mergeCells>
  <phoneticPr fontId="55" type="noConversion"/>
  <printOptions horizontalCentered="1"/>
  <pageMargins left="0.235416666666667" right="0.196527777777778" top="0.31388888888888899" bottom="0.31388888888888899" header="0.15625" footer="0.15625"/>
  <pageSetup paperSize="9" scale="99" fitToHeight="7"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
  <sheetViews>
    <sheetView workbookViewId="0">
      <selection sqref="A1:B1"/>
    </sheetView>
  </sheetViews>
  <sheetFormatPr defaultColWidth="29.25" defaultRowHeight="13.5" x14ac:dyDescent="0.15"/>
  <cols>
    <col min="1" max="1" width="6" style="41" customWidth="1"/>
    <col min="2" max="2" width="23.875" style="41" customWidth="1"/>
    <col min="3" max="3" width="9" style="41" customWidth="1"/>
    <col min="4" max="4" width="9" style="42" customWidth="1"/>
    <col min="5" max="5" width="9.875" style="42" customWidth="1"/>
    <col min="6" max="6" width="9.375" style="42" customWidth="1"/>
    <col min="7" max="8" width="9" style="42" customWidth="1"/>
    <col min="9" max="23" width="9" style="41" customWidth="1"/>
    <col min="24" max="16384" width="29.25" style="41"/>
  </cols>
  <sheetData>
    <row r="1" spans="1:9" ht="23.25" customHeight="1" x14ac:dyDescent="0.15">
      <c r="A1" s="200" t="s">
        <v>167</v>
      </c>
      <c r="B1" s="200"/>
    </row>
    <row r="2" spans="1:9" ht="33.75" customHeight="1" x14ac:dyDescent="0.15">
      <c r="A2" s="201" t="s">
        <v>168</v>
      </c>
      <c r="B2" s="201"/>
      <c r="C2" s="201"/>
      <c r="D2" s="202"/>
      <c r="E2" s="202"/>
      <c r="F2" s="202"/>
      <c r="G2" s="202"/>
      <c r="H2" s="202"/>
    </row>
    <row r="3" spans="1:9" ht="21.75" customHeight="1" x14ac:dyDescent="0.15">
      <c r="H3" s="20" t="s">
        <v>2</v>
      </c>
    </row>
    <row r="4" spans="1:9" s="40" customFormat="1" ht="30" customHeight="1" x14ac:dyDescent="0.15">
      <c r="A4" s="191" t="s">
        <v>3</v>
      </c>
      <c r="B4" s="194" t="s">
        <v>121</v>
      </c>
      <c r="C4" s="199" t="s">
        <v>21</v>
      </c>
      <c r="D4" s="203"/>
      <c r="E4" s="203"/>
      <c r="F4" s="203"/>
      <c r="G4" s="203"/>
      <c r="H4" s="203" t="s">
        <v>24</v>
      </c>
    </row>
    <row r="5" spans="1:9" ht="59.25" customHeight="1" x14ac:dyDescent="0.15">
      <c r="A5" s="192"/>
      <c r="B5" s="195"/>
      <c r="C5" s="7" t="s">
        <v>126</v>
      </c>
      <c r="D5" s="8" t="s">
        <v>27</v>
      </c>
      <c r="E5" s="8" t="s">
        <v>169</v>
      </c>
      <c r="F5" s="8" t="s">
        <v>170</v>
      </c>
      <c r="G5" s="8" t="s">
        <v>28</v>
      </c>
      <c r="H5" s="203"/>
    </row>
    <row r="6" spans="1:9" ht="30" customHeight="1" x14ac:dyDescent="0.15">
      <c r="A6" s="193"/>
      <c r="B6" s="196"/>
      <c r="C6" s="9" t="s">
        <v>31</v>
      </c>
      <c r="D6" s="10" t="s">
        <v>127</v>
      </c>
      <c r="E6" s="10" t="s">
        <v>171</v>
      </c>
      <c r="F6" s="10" t="s">
        <v>172</v>
      </c>
      <c r="G6" s="10" t="s">
        <v>173</v>
      </c>
      <c r="H6" s="10" t="s">
        <v>174</v>
      </c>
    </row>
    <row r="7" spans="1:9" ht="20.100000000000001" customHeight="1" x14ac:dyDescent="0.15">
      <c r="A7" s="43"/>
      <c r="B7" s="44" t="s">
        <v>45</v>
      </c>
      <c r="C7" s="45">
        <f t="shared" ref="C7:H7" si="0">SUM(C8:C8)</f>
        <v>3</v>
      </c>
      <c r="D7" s="46">
        <f t="shared" si="0"/>
        <v>0.89999999999999991</v>
      </c>
      <c r="E7" s="46">
        <f t="shared" si="0"/>
        <v>0.75</v>
      </c>
      <c r="F7" s="46">
        <f t="shared" si="0"/>
        <v>0.55000000000000004</v>
      </c>
      <c r="G7" s="46">
        <f t="shared" si="0"/>
        <v>1.0999999999999999</v>
      </c>
      <c r="H7" s="46">
        <f t="shared" si="0"/>
        <v>1.0999999999999999</v>
      </c>
    </row>
    <row r="8" spans="1:9" ht="20.100000000000001" customHeight="1" x14ac:dyDescent="0.15">
      <c r="A8" s="47">
        <v>1</v>
      </c>
      <c r="B8" s="48" t="s">
        <v>175</v>
      </c>
      <c r="C8" s="49">
        <v>3</v>
      </c>
      <c r="D8" s="50">
        <f>C8*0.3</f>
        <v>0.89999999999999991</v>
      </c>
      <c r="E8" s="50">
        <f>C8*0.25</f>
        <v>0.75</v>
      </c>
      <c r="F8" s="50">
        <v>0.55000000000000004</v>
      </c>
      <c r="G8" s="50">
        <f>D8+E8-F8</f>
        <v>1.0999999999999999</v>
      </c>
      <c r="H8" s="50">
        <f>G8</f>
        <v>1.0999999999999999</v>
      </c>
      <c r="I8" s="41">
        <v>156041</v>
      </c>
    </row>
  </sheetData>
  <mergeCells count="6">
    <mergeCell ref="A1:B1"/>
    <mergeCell ref="A2:H2"/>
    <mergeCell ref="C4:G4"/>
    <mergeCell ref="A4:A6"/>
    <mergeCell ref="B4:B6"/>
    <mergeCell ref="H4:H5"/>
  </mergeCells>
  <phoneticPr fontId="55" type="noConversion"/>
  <pageMargins left="0.75" right="0.75" top="1" bottom="1" header="0.51180555555555596" footer="0.51180555555555596"/>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1"/>
  <sheetViews>
    <sheetView showZeros="0" tabSelected="1" zoomScale="75" zoomScaleNormal="75" workbookViewId="0">
      <pane xSplit="2" ySplit="5" topLeftCell="C6" activePane="bottomRight" state="frozen"/>
      <selection activeCell="AB9" sqref="AB9"/>
      <selection pane="topRight" activeCell="AB9" sqref="AB9"/>
      <selection pane="bottomLeft" activeCell="AB9" sqref="AB9"/>
      <selection pane="bottomRight" activeCell="E32" sqref="E32"/>
    </sheetView>
  </sheetViews>
  <sheetFormatPr defaultColWidth="8.25" defaultRowHeight="18.75" customHeight="1" x14ac:dyDescent="0.15"/>
  <cols>
    <col min="1" max="1" width="4.125" style="28" customWidth="1"/>
    <col min="2" max="2" width="39.5" style="28" customWidth="1"/>
    <col min="3" max="4" width="10.625" style="64" customWidth="1"/>
    <col min="5" max="5" width="10.625" style="28" customWidth="1"/>
    <col min="6" max="16" width="10.625" style="64" customWidth="1"/>
    <col min="17" max="17" width="12.5" style="64" customWidth="1"/>
    <col min="18" max="19" width="10.625" style="64" customWidth="1"/>
    <col min="20" max="20" width="8.5" bestFit="1" customWidth="1"/>
  </cols>
  <sheetData>
    <row r="1" spans="1:20" ht="27" customHeight="1" x14ac:dyDescent="0.15">
      <c r="A1" s="208" t="s">
        <v>318</v>
      </c>
      <c r="B1" s="209"/>
      <c r="C1" s="65"/>
      <c r="D1" s="65"/>
      <c r="E1" s="31"/>
      <c r="F1" s="65"/>
      <c r="G1" s="65"/>
      <c r="H1" s="65"/>
      <c r="I1" s="65"/>
      <c r="J1" s="65"/>
      <c r="K1" s="65"/>
      <c r="L1" s="65"/>
      <c r="M1" s="65"/>
      <c r="N1" s="65"/>
      <c r="O1" s="65"/>
      <c r="P1" s="65"/>
      <c r="Q1" s="65"/>
    </row>
    <row r="2" spans="1:20" ht="30.75" customHeight="1" x14ac:dyDescent="0.15">
      <c r="A2" s="207" t="s">
        <v>355</v>
      </c>
      <c r="B2" s="207"/>
      <c r="C2" s="207"/>
      <c r="D2" s="207"/>
      <c r="E2" s="207"/>
      <c r="F2" s="207"/>
      <c r="G2" s="207"/>
      <c r="H2" s="207"/>
      <c r="I2" s="207"/>
      <c r="J2" s="207"/>
      <c r="K2" s="207"/>
      <c r="L2" s="207"/>
      <c r="M2" s="207"/>
      <c r="N2" s="207"/>
      <c r="O2" s="207"/>
      <c r="P2" s="207"/>
      <c r="Q2" s="207"/>
      <c r="R2" s="207"/>
      <c r="S2" s="207"/>
    </row>
    <row r="3" spans="1:20" ht="13.5" customHeight="1" x14ac:dyDescent="0.15">
      <c r="B3" s="32"/>
      <c r="C3" s="20"/>
      <c r="D3" s="20"/>
      <c r="E3" s="32"/>
      <c r="F3" s="20"/>
      <c r="G3" s="20"/>
      <c r="H3" s="20"/>
      <c r="I3" s="20"/>
      <c r="J3" s="20"/>
      <c r="K3" s="20"/>
      <c r="L3" s="20"/>
      <c r="M3" s="20"/>
      <c r="N3" s="20"/>
      <c r="O3" s="20"/>
      <c r="P3" s="20"/>
      <c r="Q3" s="20"/>
      <c r="R3" s="217" t="s">
        <v>2</v>
      </c>
      <c r="S3" s="217"/>
    </row>
    <row r="4" spans="1:20" s="39" customFormat="1" ht="30" customHeight="1" x14ac:dyDescent="0.15">
      <c r="A4" s="214" t="s">
        <v>320</v>
      </c>
      <c r="B4" s="215" t="s">
        <v>4</v>
      </c>
      <c r="C4" s="210" t="s">
        <v>386</v>
      </c>
      <c r="D4" s="211"/>
      <c r="E4" s="212" t="s">
        <v>387</v>
      </c>
      <c r="F4" s="212"/>
      <c r="G4" s="212" t="s">
        <v>388</v>
      </c>
      <c r="H4" s="212"/>
      <c r="I4" s="212" t="s">
        <v>389</v>
      </c>
      <c r="J4" s="212"/>
      <c r="K4" s="212" t="s">
        <v>390</v>
      </c>
      <c r="L4" s="212"/>
      <c r="M4" s="212" t="s">
        <v>0</v>
      </c>
      <c r="N4" s="212"/>
      <c r="O4" s="212" t="s">
        <v>1</v>
      </c>
      <c r="P4" s="210"/>
      <c r="Q4" s="218" t="s">
        <v>332</v>
      </c>
      <c r="R4" s="213" t="s">
        <v>5</v>
      </c>
      <c r="S4" s="213"/>
    </row>
    <row r="5" spans="1:20" s="39" customFormat="1" ht="30" customHeight="1" x14ac:dyDescent="0.15">
      <c r="A5" s="214"/>
      <c r="B5" s="216"/>
      <c r="C5" s="82" t="s">
        <v>319</v>
      </c>
      <c r="D5" s="82" t="s">
        <v>7</v>
      </c>
      <c r="E5" s="82" t="s">
        <v>319</v>
      </c>
      <c r="F5" s="82" t="s">
        <v>7</v>
      </c>
      <c r="G5" s="82" t="s">
        <v>319</v>
      </c>
      <c r="H5" s="82" t="s">
        <v>7</v>
      </c>
      <c r="I5" s="82" t="s">
        <v>319</v>
      </c>
      <c r="J5" s="82" t="s">
        <v>7</v>
      </c>
      <c r="K5" s="82" t="s">
        <v>319</v>
      </c>
      <c r="L5" s="82" t="s">
        <v>7</v>
      </c>
      <c r="M5" s="82" t="s">
        <v>319</v>
      </c>
      <c r="N5" s="82" t="s">
        <v>7</v>
      </c>
      <c r="O5" s="82" t="s">
        <v>319</v>
      </c>
      <c r="P5" s="98" t="s">
        <v>7</v>
      </c>
      <c r="Q5" s="218"/>
      <c r="R5" s="82" t="s">
        <v>319</v>
      </c>
      <c r="S5" s="82" t="s">
        <v>7</v>
      </c>
    </row>
    <row r="6" spans="1:20" ht="18" customHeight="1" x14ac:dyDescent="0.15">
      <c r="A6" s="33"/>
      <c r="B6" s="66" t="s">
        <v>8</v>
      </c>
      <c r="C6" s="79">
        <f>SUM(C35:C41)+C7</f>
        <v>-24.66</v>
      </c>
      <c r="D6" s="79">
        <f t="shared" ref="D6:Q6" si="0">SUM(D35:D41)+D7</f>
        <v>22.320000000000025</v>
      </c>
      <c r="E6" s="79">
        <f t="shared" si="0"/>
        <v>-1.9200000000000179</v>
      </c>
      <c r="F6" s="79">
        <f t="shared" si="0"/>
        <v>40.559999999999881</v>
      </c>
      <c r="G6" s="79">
        <f t="shared" si="0"/>
        <v>-1.08</v>
      </c>
      <c r="H6" s="79">
        <f t="shared" si="0"/>
        <v>15.000000000000004</v>
      </c>
      <c r="I6" s="79">
        <f t="shared" si="0"/>
        <v>-6.7999999999999989</v>
      </c>
      <c r="J6" s="79">
        <f t="shared" si="0"/>
        <v>15.050000000000006</v>
      </c>
      <c r="K6" s="79">
        <f t="shared" si="0"/>
        <v>-16.5</v>
      </c>
      <c r="L6" s="79">
        <f t="shared" si="0"/>
        <v>13.679999999999996</v>
      </c>
      <c r="M6" s="79">
        <f t="shared" si="0"/>
        <v>0</v>
      </c>
      <c r="N6" s="79">
        <f t="shared" si="0"/>
        <v>76.080000000000027</v>
      </c>
      <c r="O6" s="79">
        <f t="shared" si="0"/>
        <v>-59.52</v>
      </c>
      <c r="P6" s="79">
        <f t="shared" si="0"/>
        <v>0</v>
      </c>
      <c r="Q6" s="79">
        <f t="shared" si="0"/>
        <v>0</v>
      </c>
      <c r="R6" s="110">
        <f>SUMIF(C6:Q6,"&lt;0",C6:Q6)</f>
        <v>-110.48000000000002</v>
      </c>
      <c r="S6" s="110">
        <f>SUMIF(C6:Q6,"&gt;=0",C6:Q6)</f>
        <v>182.68999999999994</v>
      </c>
    </row>
    <row r="7" spans="1:20" ht="18" customHeight="1" x14ac:dyDescent="0.15">
      <c r="A7" s="86">
        <v>1</v>
      </c>
      <c r="B7" s="71" t="s">
        <v>9</v>
      </c>
      <c r="C7" s="79">
        <f>SUM(C8:C34)-C18</f>
        <v>-1.5600000000000003</v>
      </c>
      <c r="D7" s="79">
        <f t="shared" ref="D7:Q7" si="1">SUM(D8:D34)-D18</f>
        <v>0.48</v>
      </c>
      <c r="E7" s="79">
        <f t="shared" si="1"/>
        <v>-0.84000000000000008</v>
      </c>
      <c r="F7" s="79">
        <f t="shared" si="1"/>
        <v>0.24</v>
      </c>
      <c r="G7" s="79">
        <f t="shared" si="1"/>
        <v>-1.08</v>
      </c>
      <c r="H7" s="79">
        <f t="shared" si="1"/>
        <v>0.24</v>
      </c>
      <c r="I7" s="79">
        <f t="shared" si="1"/>
        <v>-1.1000000000000001</v>
      </c>
      <c r="J7" s="79">
        <f t="shared" si="1"/>
        <v>1.0999999999999999</v>
      </c>
      <c r="K7" s="79">
        <f t="shared" si="1"/>
        <v>-11.16</v>
      </c>
      <c r="L7" s="79">
        <f t="shared" si="1"/>
        <v>0.36</v>
      </c>
      <c r="M7" s="79">
        <f t="shared" si="1"/>
        <v>0</v>
      </c>
      <c r="N7" s="79">
        <f t="shared" si="1"/>
        <v>0</v>
      </c>
      <c r="O7" s="79">
        <f t="shared" si="1"/>
        <v>-59.52</v>
      </c>
      <c r="P7" s="79">
        <f t="shared" si="1"/>
        <v>0</v>
      </c>
      <c r="Q7" s="79">
        <f t="shared" si="1"/>
        <v>0</v>
      </c>
      <c r="R7" s="110">
        <f t="shared" ref="R7:R41" si="2">SUMIF(C7:Q7,"&lt;0",C7:Q7)</f>
        <v>-75.260000000000005</v>
      </c>
      <c r="S7" s="110">
        <f t="shared" ref="S7:S41" si="3">SUMIF(C7:Q7,"&gt;=0",C7:Q7)</f>
        <v>2.4199999999999995</v>
      </c>
    </row>
    <row r="8" spans="1:20" ht="33.950000000000003" customHeight="1" x14ac:dyDescent="0.15">
      <c r="A8" s="116"/>
      <c r="B8" s="121" t="s">
        <v>331</v>
      </c>
      <c r="C8" s="122"/>
      <c r="D8" s="122">
        <v>0.48</v>
      </c>
      <c r="E8" s="124"/>
      <c r="F8" s="124"/>
      <c r="G8" s="124"/>
      <c r="H8" s="125"/>
      <c r="I8" s="124"/>
      <c r="J8" s="125"/>
      <c r="K8" s="122"/>
      <c r="L8" s="122"/>
      <c r="M8" s="122"/>
      <c r="N8" s="126"/>
      <c r="O8" s="124"/>
      <c r="P8" s="124"/>
      <c r="Q8" s="110"/>
      <c r="R8" s="110">
        <f t="shared" si="2"/>
        <v>0</v>
      </c>
      <c r="S8" s="110">
        <f t="shared" si="3"/>
        <v>0.48</v>
      </c>
      <c r="T8" s="4"/>
    </row>
    <row r="9" spans="1:20" ht="18" customHeight="1" x14ac:dyDescent="0.15">
      <c r="A9" s="116"/>
      <c r="B9" s="119" t="s">
        <v>237</v>
      </c>
      <c r="C9" s="123">
        <v>-0.12</v>
      </c>
      <c r="D9" s="123"/>
      <c r="E9" s="125"/>
      <c r="F9" s="125"/>
      <c r="G9" s="125"/>
      <c r="H9" s="125"/>
      <c r="I9" s="125"/>
      <c r="J9" s="125"/>
      <c r="K9" s="123"/>
      <c r="L9" s="123"/>
      <c r="M9" s="123"/>
      <c r="N9" s="123"/>
      <c r="O9" s="125"/>
      <c r="P9" s="125"/>
      <c r="Q9" s="178"/>
      <c r="R9" s="178">
        <f t="shared" si="2"/>
        <v>-0.12</v>
      </c>
      <c r="S9" s="178">
        <f t="shared" si="3"/>
        <v>0</v>
      </c>
    </row>
    <row r="10" spans="1:20" ht="18" customHeight="1" x14ac:dyDescent="0.15">
      <c r="A10" s="116"/>
      <c r="B10" s="119" t="s">
        <v>261</v>
      </c>
      <c r="C10" s="123">
        <v>-0.60000000000000009</v>
      </c>
      <c r="D10" s="123"/>
      <c r="E10" s="125"/>
      <c r="F10" s="180">
        <v>0.24</v>
      </c>
      <c r="G10" s="125"/>
      <c r="H10" s="125"/>
      <c r="I10" s="125"/>
      <c r="J10" s="125"/>
      <c r="K10" s="123"/>
      <c r="L10" s="123"/>
      <c r="M10" s="123"/>
      <c r="N10" s="123"/>
      <c r="O10" s="125"/>
      <c r="P10" s="125"/>
      <c r="Q10" s="178"/>
      <c r="R10" s="178">
        <f t="shared" si="2"/>
        <v>-0.60000000000000009</v>
      </c>
      <c r="S10" s="178">
        <f t="shared" si="3"/>
        <v>0.24</v>
      </c>
    </row>
    <row r="11" spans="1:20" ht="18" customHeight="1" x14ac:dyDescent="0.15">
      <c r="A11" s="116"/>
      <c r="B11" s="119" t="s">
        <v>324</v>
      </c>
      <c r="C11" s="123">
        <v>-0.84000000000000019</v>
      </c>
      <c r="D11" s="123"/>
      <c r="E11" s="125"/>
      <c r="F11" s="125"/>
      <c r="G11" s="125"/>
      <c r="H11" s="125"/>
      <c r="I11" s="125"/>
      <c r="J11" s="125"/>
      <c r="K11" s="123"/>
      <c r="L11" s="123"/>
      <c r="M11" s="123"/>
      <c r="N11" s="123"/>
      <c r="O11" s="125"/>
      <c r="P11" s="125"/>
      <c r="Q11" s="178"/>
      <c r="R11" s="178">
        <f t="shared" si="2"/>
        <v>-0.84000000000000019</v>
      </c>
      <c r="S11" s="178">
        <f t="shared" si="3"/>
        <v>0</v>
      </c>
    </row>
    <row r="12" spans="1:20" ht="18" customHeight="1" x14ac:dyDescent="0.15">
      <c r="A12" s="116"/>
      <c r="B12" s="119" t="s">
        <v>325</v>
      </c>
      <c r="C12" s="123"/>
      <c r="D12" s="123"/>
      <c r="E12" s="125"/>
      <c r="F12" s="125"/>
      <c r="G12" s="125"/>
      <c r="H12" s="125"/>
      <c r="I12" s="125"/>
      <c r="J12" s="125">
        <v>0.19999999999999996</v>
      </c>
      <c r="K12" s="123"/>
      <c r="L12" s="123"/>
      <c r="M12" s="123"/>
      <c r="N12" s="123"/>
      <c r="O12" s="125"/>
      <c r="P12" s="125"/>
      <c r="Q12" s="178"/>
      <c r="R12" s="178">
        <f t="shared" si="2"/>
        <v>0</v>
      </c>
      <c r="S12" s="178">
        <f t="shared" si="3"/>
        <v>0.19999999999999996</v>
      </c>
    </row>
    <row r="13" spans="1:20" ht="18" customHeight="1" x14ac:dyDescent="0.15">
      <c r="A13" s="116"/>
      <c r="B13" s="119" t="s">
        <v>326</v>
      </c>
      <c r="C13" s="123"/>
      <c r="D13" s="123"/>
      <c r="E13" s="125"/>
      <c r="F13" s="125"/>
      <c r="G13" s="125"/>
      <c r="H13" s="125">
        <v>0.12</v>
      </c>
      <c r="I13" s="125"/>
      <c r="J13" s="125">
        <v>0.79999999999999982</v>
      </c>
      <c r="K13" s="123"/>
      <c r="L13" s="123"/>
      <c r="M13" s="123"/>
      <c r="N13" s="123"/>
      <c r="O13" s="125"/>
      <c r="P13" s="125"/>
      <c r="Q13" s="178"/>
      <c r="R13" s="178">
        <f t="shared" si="2"/>
        <v>0</v>
      </c>
      <c r="S13" s="178">
        <f t="shared" si="3"/>
        <v>0.91999999999999982</v>
      </c>
    </row>
    <row r="14" spans="1:20" ht="18" customHeight="1" x14ac:dyDescent="0.15">
      <c r="A14" s="116"/>
      <c r="B14" s="119" t="s">
        <v>327</v>
      </c>
      <c r="C14" s="123"/>
      <c r="D14" s="123"/>
      <c r="E14" s="125"/>
      <c r="F14" s="125"/>
      <c r="G14" s="125">
        <v>-0.60000000000000009</v>
      </c>
      <c r="H14" s="125"/>
      <c r="I14" s="125">
        <v>-0.5</v>
      </c>
      <c r="J14" s="125"/>
      <c r="K14" s="123"/>
      <c r="L14" s="123"/>
      <c r="M14" s="123"/>
      <c r="N14" s="123"/>
      <c r="O14" s="125"/>
      <c r="P14" s="125"/>
      <c r="Q14" s="178"/>
      <c r="R14" s="178">
        <f t="shared" si="2"/>
        <v>-1.1000000000000001</v>
      </c>
      <c r="S14" s="178">
        <f t="shared" si="3"/>
        <v>0</v>
      </c>
    </row>
    <row r="15" spans="1:20" ht="18" customHeight="1" x14ac:dyDescent="0.15">
      <c r="A15" s="116"/>
      <c r="B15" s="119" t="s">
        <v>328</v>
      </c>
      <c r="C15" s="123"/>
      <c r="D15" s="123"/>
      <c r="E15" s="125"/>
      <c r="F15" s="125"/>
      <c r="G15" s="125">
        <v>-0.36</v>
      </c>
      <c r="H15" s="125"/>
      <c r="I15" s="125">
        <v>-0.5</v>
      </c>
      <c r="J15" s="125"/>
      <c r="K15" s="123"/>
      <c r="L15" s="123"/>
      <c r="M15" s="123"/>
      <c r="N15" s="123"/>
      <c r="O15" s="125"/>
      <c r="P15" s="125"/>
      <c r="Q15" s="178"/>
      <c r="R15" s="178">
        <f t="shared" si="2"/>
        <v>-0.86</v>
      </c>
      <c r="S15" s="178">
        <f t="shared" si="3"/>
        <v>0</v>
      </c>
    </row>
    <row r="16" spans="1:20" ht="18" customHeight="1" x14ac:dyDescent="0.15">
      <c r="A16" s="116"/>
      <c r="B16" s="119" t="s">
        <v>322</v>
      </c>
      <c r="C16" s="123"/>
      <c r="D16" s="123"/>
      <c r="E16" s="180">
        <v>-0.24</v>
      </c>
      <c r="F16" s="180"/>
      <c r="G16" s="125"/>
      <c r="H16" s="125">
        <v>0.12</v>
      </c>
      <c r="I16" s="125"/>
      <c r="J16" s="125">
        <v>0.1</v>
      </c>
      <c r="K16" s="123"/>
      <c r="L16" s="123"/>
      <c r="M16" s="123"/>
      <c r="N16" s="123"/>
      <c r="O16" s="125"/>
      <c r="P16" s="125"/>
      <c r="Q16" s="178"/>
      <c r="R16" s="178">
        <f t="shared" si="2"/>
        <v>-0.24</v>
      </c>
      <c r="S16" s="178">
        <f t="shared" si="3"/>
        <v>0.22</v>
      </c>
    </row>
    <row r="17" spans="1:19" ht="18" customHeight="1" x14ac:dyDescent="0.15">
      <c r="A17" s="116"/>
      <c r="B17" s="119" t="s">
        <v>323</v>
      </c>
      <c r="C17" s="123"/>
      <c r="D17" s="123"/>
      <c r="E17" s="180">
        <v>-0.60000000000000009</v>
      </c>
      <c r="F17" s="180"/>
      <c r="G17" s="125">
        <v>-0.12</v>
      </c>
      <c r="H17" s="125"/>
      <c r="I17" s="125">
        <v>-0.1</v>
      </c>
      <c r="J17" s="125"/>
      <c r="K17" s="123"/>
      <c r="L17" s="123"/>
      <c r="M17" s="123"/>
      <c r="N17" s="123"/>
      <c r="O17" s="125"/>
      <c r="P17" s="125"/>
      <c r="Q17" s="178"/>
      <c r="R17" s="178">
        <f t="shared" si="2"/>
        <v>-0.82000000000000006</v>
      </c>
      <c r="S17" s="178">
        <f t="shared" si="3"/>
        <v>0</v>
      </c>
    </row>
    <row r="18" spans="1:19" ht="18" customHeight="1" x14ac:dyDescent="0.15">
      <c r="A18" s="116"/>
      <c r="B18" s="120" t="s">
        <v>414</v>
      </c>
      <c r="C18" s="123"/>
      <c r="D18" s="123"/>
      <c r="E18" s="180"/>
      <c r="F18" s="181"/>
      <c r="G18" s="125"/>
      <c r="H18" s="125"/>
      <c r="I18" s="125"/>
      <c r="J18" s="125"/>
      <c r="K18" s="123">
        <f>SUM(K19:K21)</f>
        <v>-0.84</v>
      </c>
      <c r="L18" s="123"/>
      <c r="M18" s="123"/>
      <c r="N18" s="123"/>
      <c r="O18" s="126">
        <v>-59.52</v>
      </c>
      <c r="P18" s="126"/>
      <c r="Q18" s="178"/>
      <c r="R18" s="178">
        <f t="shared" si="2"/>
        <v>-60.360000000000007</v>
      </c>
      <c r="S18" s="178">
        <f t="shared" si="3"/>
        <v>0</v>
      </c>
    </row>
    <row r="19" spans="1:19" ht="18" customHeight="1" x14ac:dyDescent="0.15">
      <c r="A19" s="116"/>
      <c r="B19" s="77" t="s">
        <v>412</v>
      </c>
      <c r="C19" s="123"/>
      <c r="D19" s="123"/>
      <c r="E19" s="149"/>
      <c r="F19" s="181"/>
      <c r="G19" s="125"/>
      <c r="H19" s="125"/>
      <c r="I19" s="125"/>
      <c r="J19" s="125"/>
      <c r="K19" s="123"/>
      <c r="L19" s="123"/>
      <c r="M19" s="123"/>
      <c r="N19" s="123"/>
      <c r="O19" s="126">
        <v>-59.52</v>
      </c>
      <c r="P19" s="123"/>
      <c r="Q19" s="182"/>
      <c r="R19" s="178">
        <f t="shared" ref="R19" si="4">SUMIF(C19:Q19,"&lt;0",C19:Q19)</f>
        <v>-59.52</v>
      </c>
      <c r="S19" s="178">
        <f t="shared" ref="S19" si="5">SUMIF(C19:Q19,"&gt;=0",C19:Q19)</f>
        <v>0</v>
      </c>
    </row>
    <row r="20" spans="1:19" ht="18" customHeight="1" x14ac:dyDescent="0.15">
      <c r="A20" s="116"/>
      <c r="B20" s="76" t="s">
        <v>413</v>
      </c>
      <c r="C20" s="123"/>
      <c r="D20" s="123"/>
      <c r="E20" s="125"/>
      <c r="F20" s="125"/>
      <c r="G20" s="125"/>
      <c r="H20" s="125"/>
      <c r="I20" s="125"/>
      <c r="J20" s="125"/>
      <c r="K20" s="123">
        <v>-0.6</v>
      </c>
      <c r="L20" s="123"/>
      <c r="M20" s="123"/>
      <c r="N20" s="123"/>
      <c r="O20" s="125"/>
      <c r="P20" s="125"/>
      <c r="Q20" s="178"/>
      <c r="R20" s="178">
        <f t="shared" si="2"/>
        <v>-0.6</v>
      </c>
      <c r="S20" s="178">
        <f t="shared" si="3"/>
        <v>0</v>
      </c>
    </row>
    <row r="21" spans="1:19" ht="18" customHeight="1" x14ac:dyDescent="0.15">
      <c r="A21" s="116"/>
      <c r="B21" s="76" t="s">
        <v>278</v>
      </c>
      <c r="C21" s="123"/>
      <c r="D21" s="123"/>
      <c r="E21" s="125"/>
      <c r="F21" s="125"/>
      <c r="G21" s="125"/>
      <c r="H21" s="125"/>
      <c r="I21" s="125"/>
      <c r="J21" s="125"/>
      <c r="K21" s="123">
        <v>-0.24</v>
      </c>
      <c r="L21" s="123"/>
      <c r="M21" s="123"/>
      <c r="N21" s="123"/>
      <c r="O21" s="125"/>
      <c r="P21" s="125"/>
      <c r="Q21" s="178"/>
      <c r="R21" s="178">
        <f t="shared" si="2"/>
        <v>-0.24</v>
      </c>
      <c r="S21" s="178">
        <f t="shared" si="3"/>
        <v>0</v>
      </c>
    </row>
    <row r="22" spans="1:19" ht="18" customHeight="1" x14ac:dyDescent="0.15">
      <c r="A22" s="116"/>
      <c r="B22" s="119" t="s">
        <v>415</v>
      </c>
      <c r="C22" s="123"/>
      <c r="D22" s="123"/>
      <c r="E22" s="125"/>
      <c r="F22" s="125"/>
      <c r="G22" s="125"/>
      <c r="H22" s="125"/>
      <c r="I22" s="125"/>
      <c r="J22" s="125"/>
      <c r="K22" s="123"/>
      <c r="L22" s="123"/>
      <c r="M22" s="123"/>
      <c r="N22" s="123"/>
      <c r="O22" s="125"/>
      <c r="P22" s="125"/>
      <c r="Q22" s="178"/>
      <c r="R22" s="178">
        <f t="shared" si="2"/>
        <v>0</v>
      </c>
      <c r="S22" s="178">
        <f t="shared" si="3"/>
        <v>0</v>
      </c>
    </row>
    <row r="23" spans="1:19" ht="18" customHeight="1" x14ac:dyDescent="0.15">
      <c r="A23" s="116"/>
      <c r="B23" s="119" t="s">
        <v>280</v>
      </c>
      <c r="C23" s="123"/>
      <c r="D23" s="123"/>
      <c r="E23" s="125"/>
      <c r="F23" s="125"/>
      <c r="G23" s="125"/>
      <c r="H23" s="125"/>
      <c r="I23" s="125"/>
      <c r="J23" s="125"/>
      <c r="K23" s="123"/>
      <c r="L23" s="123"/>
      <c r="M23" s="123"/>
      <c r="N23" s="123"/>
      <c r="O23" s="125"/>
      <c r="P23" s="125"/>
      <c r="Q23" s="178"/>
      <c r="R23" s="178">
        <f t="shared" si="2"/>
        <v>0</v>
      </c>
      <c r="S23" s="178">
        <f t="shared" si="3"/>
        <v>0</v>
      </c>
    </row>
    <row r="24" spans="1:19" ht="18" customHeight="1" x14ac:dyDescent="0.15">
      <c r="A24" s="116"/>
      <c r="B24" s="119" t="s">
        <v>281</v>
      </c>
      <c r="C24" s="123"/>
      <c r="D24" s="123"/>
      <c r="E24" s="125"/>
      <c r="F24" s="125"/>
      <c r="G24" s="125"/>
      <c r="H24" s="125"/>
      <c r="I24" s="125"/>
      <c r="J24" s="125"/>
      <c r="K24" s="123"/>
      <c r="L24" s="123">
        <v>0.12</v>
      </c>
      <c r="M24" s="123"/>
      <c r="N24" s="123"/>
      <c r="O24" s="125"/>
      <c r="P24" s="125"/>
      <c r="Q24" s="178"/>
      <c r="R24" s="178">
        <f t="shared" si="2"/>
        <v>0</v>
      </c>
      <c r="S24" s="178">
        <f t="shared" si="3"/>
        <v>0.12</v>
      </c>
    </row>
    <row r="25" spans="1:19" ht="18" customHeight="1" x14ac:dyDescent="0.15">
      <c r="A25" s="116"/>
      <c r="B25" s="119" t="s">
        <v>282</v>
      </c>
      <c r="C25" s="123"/>
      <c r="D25" s="123"/>
      <c r="E25" s="125"/>
      <c r="F25" s="125"/>
      <c r="G25" s="125"/>
      <c r="H25" s="125"/>
      <c r="I25" s="125"/>
      <c r="J25" s="125"/>
      <c r="K25" s="123">
        <v>-0.12</v>
      </c>
      <c r="L25" s="123"/>
      <c r="M25" s="123"/>
      <c r="N25" s="123"/>
      <c r="O25" s="125"/>
      <c r="P25" s="125"/>
      <c r="Q25" s="178"/>
      <c r="R25" s="178">
        <f t="shared" si="2"/>
        <v>-0.12</v>
      </c>
      <c r="S25" s="178">
        <f t="shared" si="3"/>
        <v>0</v>
      </c>
    </row>
    <row r="26" spans="1:19" ht="18" customHeight="1" x14ac:dyDescent="0.15">
      <c r="A26" s="116"/>
      <c r="B26" s="119" t="s">
        <v>283</v>
      </c>
      <c r="C26" s="123"/>
      <c r="D26" s="123"/>
      <c r="E26" s="125"/>
      <c r="F26" s="125"/>
      <c r="G26" s="125"/>
      <c r="H26" s="125"/>
      <c r="I26" s="125"/>
      <c r="J26" s="125"/>
      <c r="K26" s="123">
        <v>-0.12</v>
      </c>
      <c r="L26" s="123"/>
      <c r="M26" s="123"/>
      <c r="N26" s="123"/>
      <c r="O26" s="125"/>
      <c r="P26" s="125"/>
      <c r="Q26" s="178"/>
      <c r="R26" s="178">
        <f t="shared" si="2"/>
        <v>-0.12</v>
      </c>
      <c r="S26" s="178">
        <f t="shared" si="3"/>
        <v>0</v>
      </c>
    </row>
    <row r="27" spans="1:19" ht="18" customHeight="1" x14ac:dyDescent="0.15">
      <c r="A27" s="116"/>
      <c r="B27" s="119" t="s">
        <v>284</v>
      </c>
      <c r="C27" s="123"/>
      <c r="D27" s="123"/>
      <c r="E27" s="125"/>
      <c r="F27" s="125"/>
      <c r="G27" s="125"/>
      <c r="H27" s="125"/>
      <c r="I27" s="125"/>
      <c r="J27" s="125"/>
      <c r="K27" s="123">
        <v>-2.3999999999999995</v>
      </c>
      <c r="L27" s="123"/>
      <c r="M27" s="123"/>
      <c r="N27" s="123"/>
      <c r="O27" s="125"/>
      <c r="P27" s="125"/>
      <c r="Q27" s="178"/>
      <c r="R27" s="178">
        <f t="shared" si="2"/>
        <v>-2.3999999999999995</v>
      </c>
      <c r="S27" s="178">
        <f t="shared" si="3"/>
        <v>0</v>
      </c>
    </row>
    <row r="28" spans="1:19" ht="18" customHeight="1" x14ac:dyDescent="0.15">
      <c r="A28" s="116"/>
      <c r="B28" s="119" t="s">
        <v>285</v>
      </c>
      <c r="C28" s="123"/>
      <c r="D28" s="123"/>
      <c r="E28" s="125"/>
      <c r="F28" s="125"/>
      <c r="G28" s="125"/>
      <c r="H28" s="125"/>
      <c r="I28" s="125"/>
      <c r="J28" s="125"/>
      <c r="K28" s="123">
        <v>-1.0799999999999998</v>
      </c>
      <c r="L28" s="123"/>
      <c r="M28" s="123"/>
      <c r="N28" s="123"/>
      <c r="O28" s="125"/>
      <c r="P28" s="125"/>
      <c r="Q28" s="178"/>
      <c r="R28" s="178">
        <f t="shared" si="2"/>
        <v>-1.0799999999999998</v>
      </c>
      <c r="S28" s="178">
        <f t="shared" si="3"/>
        <v>0</v>
      </c>
    </row>
    <row r="29" spans="1:19" ht="18" customHeight="1" x14ac:dyDescent="0.15">
      <c r="A29" s="116"/>
      <c r="B29" s="119" t="s">
        <v>286</v>
      </c>
      <c r="C29" s="123"/>
      <c r="D29" s="123"/>
      <c r="E29" s="125"/>
      <c r="F29" s="125"/>
      <c r="G29" s="125"/>
      <c r="H29" s="125"/>
      <c r="I29" s="125"/>
      <c r="J29" s="125"/>
      <c r="K29" s="123"/>
      <c r="L29" s="123"/>
      <c r="M29" s="123"/>
      <c r="N29" s="123"/>
      <c r="O29" s="125"/>
      <c r="P29" s="125"/>
      <c r="Q29" s="178"/>
      <c r="R29" s="178">
        <f t="shared" si="2"/>
        <v>0</v>
      </c>
      <c r="S29" s="178">
        <f t="shared" si="3"/>
        <v>0</v>
      </c>
    </row>
    <row r="30" spans="1:19" ht="18" customHeight="1" x14ac:dyDescent="0.15">
      <c r="A30" s="116"/>
      <c r="B30" s="119" t="s">
        <v>287</v>
      </c>
      <c r="C30" s="123"/>
      <c r="D30" s="123"/>
      <c r="E30" s="125"/>
      <c r="F30" s="125"/>
      <c r="G30" s="125"/>
      <c r="H30" s="125"/>
      <c r="I30" s="125"/>
      <c r="J30" s="125"/>
      <c r="K30" s="123">
        <v>-0.12</v>
      </c>
      <c r="L30" s="123"/>
      <c r="M30" s="123"/>
      <c r="N30" s="123"/>
      <c r="O30" s="125"/>
      <c r="P30" s="125"/>
      <c r="Q30" s="178"/>
      <c r="R30" s="178">
        <f t="shared" si="2"/>
        <v>-0.12</v>
      </c>
      <c r="S30" s="178">
        <f t="shared" si="3"/>
        <v>0</v>
      </c>
    </row>
    <row r="31" spans="1:19" ht="18" customHeight="1" x14ac:dyDescent="0.15">
      <c r="A31" s="116"/>
      <c r="B31" s="119" t="s">
        <v>288</v>
      </c>
      <c r="C31" s="123"/>
      <c r="D31" s="123"/>
      <c r="E31" s="125"/>
      <c r="F31" s="125"/>
      <c r="G31" s="125"/>
      <c r="H31" s="125"/>
      <c r="I31" s="125"/>
      <c r="J31" s="125"/>
      <c r="K31" s="123"/>
      <c r="L31" s="123">
        <v>0.24</v>
      </c>
      <c r="M31" s="123"/>
      <c r="N31" s="123"/>
      <c r="O31" s="125"/>
      <c r="P31" s="125"/>
      <c r="Q31" s="178"/>
      <c r="R31" s="178">
        <f t="shared" si="2"/>
        <v>0</v>
      </c>
      <c r="S31" s="178">
        <f t="shared" si="3"/>
        <v>0.24</v>
      </c>
    </row>
    <row r="32" spans="1:19" ht="18" customHeight="1" x14ac:dyDescent="0.15">
      <c r="A32" s="116"/>
      <c r="B32" s="119" t="s">
        <v>289</v>
      </c>
      <c r="C32" s="123"/>
      <c r="D32" s="123"/>
      <c r="E32" s="125"/>
      <c r="F32" s="125"/>
      <c r="G32" s="125"/>
      <c r="H32" s="125"/>
      <c r="I32" s="125"/>
      <c r="J32" s="125"/>
      <c r="K32" s="123">
        <v>-0.11999999999999955</v>
      </c>
      <c r="L32" s="123"/>
      <c r="M32" s="123"/>
      <c r="N32" s="123"/>
      <c r="O32" s="125"/>
      <c r="P32" s="125"/>
      <c r="Q32" s="178"/>
      <c r="R32" s="178">
        <f t="shared" si="2"/>
        <v>-0.11999999999999955</v>
      </c>
      <c r="S32" s="178">
        <f t="shared" si="3"/>
        <v>0</v>
      </c>
    </row>
    <row r="33" spans="1:21" ht="18" customHeight="1" x14ac:dyDescent="0.15">
      <c r="A33" s="116"/>
      <c r="B33" s="119" t="s">
        <v>290</v>
      </c>
      <c r="C33" s="123"/>
      <c r="D33" s="123"/>
      <c r="E33" s="125"/>
      <c r="F33" s="125"/>
      <c r="G33" s="125"/>
      <c r="H33" s="125"/>
      <c r="I33" s="125"/>
      <c r="J33" s="125"/>
      <c r="K33" s="123">
        <v>-4.08</v>
      </c>
      <c r="L33" s="123"/>
      <c r="M33" s="123"/>
      <c r="N33" s="123"/>
      <c r="O33" s="125"/>
      <c r="P33" s="125"/>
      <c r="Q33" s="178"/>
      <c r="R33" s="178">
        <f t="shared" si="2"/>
        <v>-4.08</v>
      </c>
      <c r="S33" s="178">
        <f t="shared" si="3"/>
        <v>0</v>
      </c>
    </row>
    <row r="34" spans="1:21" ht="18" customHeight="1" x14ac:dyDescent="0.15">
      <c r="A34" s="116"/>
      <c r="B34" s="119" t="s">
        <v>291</v>
      </c>
      <c r="C34" s="123"/>
      <c r="D34" s="123"/>
      <c r="E34" s="125"/>
      <c r="F34" s="125"/>
      <c r="G34" s="125"/>
      <c r="H34" s="125"/>
      <c r="I34" s="125"/>
      <c r="J34" s="125"/>
      <c r="K34" s="123">
        <v>-2.2800000000000002</v>
      </c>
      <c r="L34" s="123"/>
      <c r="M34" s="123"/>
      <c r="N34" s="123"/>
      <c r="O34" s="125"/>
      <c r="P34" s="125"/>
      <c r="Q34" s="178"/>
      <c r="R34" s="178">
        <f t="shared" si="2"/>
        <v>-2.2800000000000002</v>
      </c>
      <c r="S34" s="178">
        <f t="shared" si="3"/>
        <v>0</v>
      </c>
    </row>
    <row r="35" spans="1:21" ht="18" customHeight="1" x14ac:dyDescent="0.15">
      <c r="A35" s="150">
        <v>2</v>
      </c>
      <c r="B35" s="71" t="s">
        <v>10</v>
      </c>
      <c r="C35" s="79">
        <v>-8.1600000000000019</v>
      </c>
      <c r="D35" s="79"/>
      <c r="E35" s="118">
        <v>-0.96000000000000307</v>
      </c>
      <c r="F35" s="118"/>
      <c r="G35" s="118"/>
      <c r="H35" s="118"/>
      <c r="I35" s="118">
        <v>-1.0999999999999999</v>
      </c>
      <c r="J35" s="118"/>
      <c r="K35" s="79"/>
      <c r="L35" s="79">
        <v>0.9</v>
      </c>
      <c r="M35" s="79"/>
      <c r="N35" s="79">
        <v>0.24000000000000044</v>
      </c>
      <c r="O35" s="118"/>
      <c r="P35" s="118"/>
      <c r="Q35" s="110"/>
      <c r="R35" s="110">
        <f t="shared" si="2"/>
        <v>-10.220000000000004</v>
      </c>
      <c r="S35" s="110">
        <f t="shared" si="3"/>
        <v>1.1400000000000006</v>
      </c>
      <c r="U35" s="56">
        <f>SUM(C35:Q35)</f>
        <v>-9.0800000000000036</v>
      </c>
    </row>
    <row r="36" spans="1:21" ht="18" customHeight="1" x14ac:dyDescent="0.15">
      <c r="A36" s="150">
        <v>3</v>
      </c>
      <c r="B36" s="71" t="s">
        <v>11</v>
      </c>
      <c r="C36" s="79">
        <v>-11.039999999999997</v>
      </c>
      <c r="D36" s="79"/>
      <c r="E36" s="118"/>
      <c r="F36" s="118">
        <v>2.0399999999999978</v>
      </c>
      <c r="G36" s="118"/>
      <c r="H36" s="118">
        <v>0.24000000000000021</v>
      </c>
      <c r="I36" s="118">
        <v>-2.3499999999999996</v>
      </c>
      <c r="J36" s="118"/>
      <c r="K36" s="79">
        <v>-1.9799999999999998</v>
      </c>
      <c r="L36" s="79"/>
      <c r="M36" s="79"/>
      <c r="N36" s="79">
        <v>6.24</v>
      </c>
      <c r="O36" s="118"/>
      <c r="P36" s="118"/>
      <c r="Q36" s="110"/>
      <c r="R36" s="110">
        <f t="shared" si="2"/>
        <v>-15.369999999999997</v>
      </c>
      <c r="S36" s="110">
        <f t="shared" si="3"/>
        <v>8.5199999999999978</v>
      </c>
      <c r="U36" s="56">
        <f t="shared" ref="U36:U41" si="6">SUM(C36:Q36)</f>
        <v>-6.85</v>
      </c>
    </row>
    <row r="37" spans="1:21" ht="18" customHeight="1" x14ac:dyDescent="0.15">
      <c r="A37" s="150">
        <v>4</v>
      </c>
      <c r="B37" s="71" t="s">
        <v>12</v>
      </c>
      <c r="C37" s="79">
        <v>-1.0200000000000027</v>
      </c>
      <c r="D37" s="79"/>
      <c r="E37" s="118">
        <v>-0.12000000000001476</v>
      </c>
      <c r="F37" s="118"/>
      <c r="G37" s="118"/>
      <c r="H37" s="118">
        <v>1.5600000000000005</v>
      </c>
      <c r="I37" s="118"/>
      <c r="J37" s="118">
        <v>2.2000000000000002</v>
      </c>
      <c r="K37" s="79"/>
      <c r="L37" s="79">
        <v>2.1599999999999993</v>
      </c>
      <c r="M37" s="79"/>
      <c r="N37" s="79">
        <v>21.600000000000005</v>
      </c>
      <c r="O37" s="118"/>
      <c r="P37" s="118"/>
      <c r="Q37" s="110"/>
      <c r="R37" s="110">
        <f t="shared" si="2"/>
        <v>-1.1400000000000174</v>
      </c>
      <c r="S37" s="110">
        <f t="shared" si="3"/>
        <v>27.520000000000003</v>
      </c>
      <c r="U37" s="56">
        <f t="shared" si="6"/>
        <v>26.379999999999988</v>
      </c>
    </row>
    <row r="38" spans="1:21" ht="18" customHeight="1" x14ac:dyDescent="0.15">
      <c r="A38" s="150">
        <v>5</v>
      </c>
      <c r="B38" s="71" t="s">
        <v>13</v>
      </c>
      <c r="C38" s="79"/>
      <c r="D38" s="79">
        <v>0.60000000000000042</v>
      </c>
      <c r="E38" s="118"/>
      <c r="F38" s="118">
        <v>0.59999999999999787</v>
      </c>
      <c r="G38" s="118"/>
      <c r="H38" s="118"/>
      <c r="I38" s="118">
        <v>-2.2499999999999996</v>
      </c>
      <c r="J38" s="118"/>
      <c r="K38" s="79">
        <v>-0.29999999999999988</v>
      </c>
      <c r="L38" s="79"/>
      <c r="M38" s="79"/>
      <c r="N38" s="79">
        <v>0.48000000000000087</v>
      </c>
      <c r="O38" s="118"/>
      <c r="P38" s="118"/>
      <c r="Q38" s="110"/>
      <c r="R38" s="110">
        <f t="shared" si="2"/>
        <v>-2.5499999999999994</v>
      </c>
      <c r="S38" s="110">
        <f t="shared" si="3"/>
        <v>1.6799999999999993</v>
      </c>
      <c r="U38" s="56">
        <f t="shared" si="6"/>
        <v>-0.87000000000000011</v>
      </c>
    </row>
    <row r="39" spans="1:21" ht="18" customHeight="1" x14ac:dyDescent="0.15">
      <c r="A39" s="150">
        <v>6</v>
      </c>
      <c r="B39" s="71" t="s">
        <v>14</v>
      </c>
      <c r="C39" s="79"/>
      <c r="D39" s="79">
        <v>5.5199999999999836</v>
      </c>
      <c r="E39" s="118"/>
      <c r="F39" s="118">
        <v>9.4799999999999436</v>
      </c>
      <c r="G39" s="118"/>
      <c r="H39" s="118">
        <v>7.2000000000000011</v>
      </c>
      <c r="I39" s="118"/>
      <c r="J39" s="118">
        <v>6.7000000000000011</v>
      </c>
      <c r="K39" s="79"/>
      <c r="L39" s="79">
        <v>10.259999999999998</v>
      </c>
      <c r="M39" s="79"/>
      <c r="N39" s="79">
        <v>31.440000000000012</v>
      </c>
      <c r="O39" s="118"/>
      <c r="P39" s="118"/>
      <c r="Q39" s="110"/>
      <c r="R39" s="110">
        <f t="shared" si="2"/>
        <v>0</v>
      </c>
      <c r="S39" s="110">
        <f t="shared" si="3"/>
        <v>70.599999999999937</v>
      </c>
      <c r="U39" s="56">
        <f t="shared" si="6"/>
        <v>70.599999999999937</v>
      </c>
    </row>
    <row r="40" spans="1:21" ht="18" customHeight="1" x14ac:dyDescent="0.15">
      <c r="A40" s="150">
        <v>7</v>
      </c>
      <c r="B40" s="71" t="s">
        <v>15</v>
      </c>
      <c r="C40" s="79"/>
      <c r="D40" s="79">
        <v>15.72000000000004</v>
      </c>
      <c r="E40" s="118"/>
      <c r="F40" s="118">
        <v>23.45999999999994</v>
      </c>
      <c r="G40" s="118"/>
      <c r="H40" s="118">
        <v>5.4600000000000009</v>
      </c>
      <c r="I40" s="118"/>
      <c r="J40" s="118">
        <v>3.9500000000000042</v>
      </c>
      <c r="K40" s="79">
        <v>-2.8199999999999985</v>
      </c>
      <c r="L40" s="79"/>
      <c r="M40" s="79"/>
      <c r="N40" s="79">
        <v>13.680000000000003</v>
      </c>
      <c r="O40" s="118"/>
      <c r="P40" s="118"/>
      <c r="Q40" s="110"/>
      <c r="R40" s="110">
        <f t="shared" si="2"/>
        <v>-2.8199999999999985</v>
      </c>
      <c r="S40" s="110">
        <f t="shared" si="3"/>
        <v>62.269999999999982</v>
      </c>
      <c r="U40" s="56">
        <f t="shared" si="6"/>
        <v>59.449999999999989</v>
      </c>
    </row>
    <row r="41" spans="1:21" ht="18" customHeight="1" x14ac:dyDescent="0.15">
      <c r="A41" s="150">
        <v>8</v>
      </c>
      <c r="B41" s="71" t="s">
        <v>16</v>
      </c>
      <c r="C41" s="79">
        <v>-2.88</v>
      </c>
      <c r="D41" s="79"/>
      <c r="E41" s="118"/>
      <c r="F41" s="118">
        <v>4.7399999999999993</v>
      </c>
      <c r="G41" s="118"/>
      <c r="H41" s="118">
        <v>0.30000000000000027</v>
      </c>
      <c r="I41" s="118"/>
      <c r="J41" s="118">
        <v>1.1000000000000001</v>
      </c>
      <c r="K41" s="79">
        <v>-0.24</v>
      </c>
      <c r="L41" s="79"/>
      <c r="M41" s="79"/>
      <c r="N41" s="79">
        <v>2.4</v>
      </c>
      <c r="O41" s="118"/>
      <c r="P41" s="118"/>
      <c r="Q41" s="110"/>
      <c r="R41" s="110">
        <f t="shared" si="2"/>
        <v>-3.12</v>
      </c>
      <c r="S41" s="110">
        <f t="shared" si="3"/>
        <v>8.5399999999999991</v>
      </c>
      <c r="U41" s="56">
        <f t="shared" si="6"/>
        <v>5.42</v>
      </c>
    </row>
  </sheetData>
  <mergeCells count="14">
    <mergeCell ref="A2:S2"/>
    <mergeCell ref="A1:B1"/>
    <mergeCell ref="C4:D4"/>
    <mergeCell ref="E4:F4"/>
    <mergeCell ref="G4:H4"/>
    <mergeCell ref="I4:J4"/>
    <mergeCell ref="K4:L4"/>
    <mergeCell ref="M4:N4"/>
    <mergeCell ref="O4:P4"/>
    <mergeCell ref="R4:S4"/>
    <mergeCell ref="A4:A5"/>
    <mergeCell ref="B4:B5"/>
    <mergeCell ref="R3:S3"/>
    <mergeCell ref="Q4:Q5"/>
  </mergeCells>
  <phoneticPr fontId="55" type="noConversion"/>
  <conditionalFormatting sqref="B4">
    <cfRule type="duplicateValues" dxfId="5" priority="4"/>
  </conditionalFormatting>
  <printOptions horizontalCentered="1"/>
  <pageMargins left="7.874015748031496E-2" right="0.15748031496062992" top="0.78740157480314965" bottom="0.11811023622047245" header="0.31496062992125984" footer="0.19685039370078741"/>
  <pageSetup paperSize="9" scale="63" orientation="landscape" r:id="rId1"/>
  <headerFooter>
    <oddFooter>&amp;C&amp;"宋体,加粗"&amp;8第&amp;"Times New Roman,加粗" &amp;P &amp;"宋体,加粗"页，共&amp;"Times New Roman,加粗" &amp;N &amp;"宋体,加粗"页</oddFooter>
  </headerFooter>
  <ignoredErrors>
    <ignoredError sqref="K6:N7 C7:E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D8F41-AB2F-4300-8AE6-5EEED1FA2BB7}">
  <dimension ref="A1:X41"/>
  <sheetViews>
    <sheetView showZeros="0" zoomScale="75" zoomScaleNormal="75" workbookViewId="0">
      <pane xSplit="2" ySplit="5" topLeftCell="C6" activePane="bottomRight" state="frozen"/>
      <selection activeCell="AB9" sqref="AB9"/>
      <selection pane="topRight" activeCell="AB9" sqref="AB9"/>
      <selection pane="bottomLeft" activeCell="AB9" sqref="AB9"/>
      <selection pane="bottomRight" activeCell="G34" sqref="G34"/>
    </sheetView>
  </sheetViews>
  <sheetFormatPr defaultColWidth="8.25" defaultRowHeight="18.75" customHeight="1" x14ac:dyDescent="0.15"/>
  <cols>
    <col min="1" max="1" width="4.125" style="28" customWidth="1"/>
    <col min="2" max="2" width="39.5" style="28" customWidth="1"/>
    <col min="3" max="5" width="9.125" style="64" customWidth="1"/>
    <col min="6" max="7" width="9.125" style="28" customWidth="1"/>
    <col min="8" max="17" width="9.125" style="64" customWidth="1"/>
    <col min="18" max="19" width="11" style="64" customWidth="1"/>
    <col min="20" max="21" width="10.625" style="64" customWidth="1"/>
    <col min="22" max="23" width="9.5" style="64" customWidth="1"/>
    <col min="24" max="24" width="8.5" bestFit="1" customWidth="1"/>
  </cols>
  <sheetData>
    <row r="1" spans="1:24" ht="27" customHeight="1" x14ac:dyDescent="0.15">
      <c r="A1" s="208" t="s">
        <v>318</v>
      </c>
      <c r="B1" s="209"/>
      <c r="C1" s="65"/>
      <c r="D1" s="65"/>
      <c r="E1" s="65"/>
      <c r="F1" s="31"/>
      <c r="G1" s="31"/>
      <c r="H1" s="65"/>
      <c r="I1" s="65"/>
      <c r="J1" s="65"/>
      <c r="K1" s="65"/>
      <c r="L1" s="65"/>
      <c r="M1" s="65"/>
      <c r="N1" s="65"/>
      <c r="O1" s="65"/>
      <c r="P1" s="65"/>
      <c r="Q1" s="65"/>
      <c r="R1" s="65"/>
      <c r="S1" s="65"/>
      <c r="T1" s="65"/>
      <c r="U1" s="65"/>
    </row>
    <row r="2" spans="1:24" ht="30.75" customHeight="1" x14ac:dyDescent="0.15">
      <c r="A2" s="207" t="s">
        <v>355</v>
      </c>
      <c r="B2" s="207"/>
      <c r="C2" s="207"/>
      <c r="D2" s="207"/>
      <c r="E2" s="207"/>
      <c r="F2" s="207"/>
      <c r="G2" s="207"/>
      <c r="H2" s="207"/>
      <c r="I2" s="207"/>
      <c r="J2" s="207"/>
      <c r="K2" s="207"/>
      <c r="L2" s="207"/>
      <c r="M2" s="207"/>
      <c r="N2" s="207"/>
      <c r="O2" s="207"/>
      <c r="P2" s="207"/>
      <c r="Q2" s="207"/>
      <c r="R2" s="207"/>
      <c r="S2" s="207"/>
      <c r="T2" s="207"/>
      <c r="U2" s="207"/>
      <c r="V2" s="207"/>
      <c r="W2" s="207"/>
    </row>
    <row r="3" spans="1:24" ht="13.5" customHeight="1" x14ac:dyDescent="0.15">
      <c r="B3" s="32"/>
      <c r="C3" s="20"/>
      <c r="D3" s="20"/>
      <c r="E3" s="20"/>
      <c r="F3" s="32"/>
      <c r="G3" s="32"/>
      <c r="H3" s="20"/>
      <c r="I3" s="20"/>
      <c r="J3" s="20"/>
      <c r="K3" s="20"/>
      <c r="L3" s="20"/>
      <c r="M3" s="20"/>
      <c r="N3" s="20"/>
      <c r="O3" s="20"/>
      <c r="P3" s="20"/>
      <c r="Q3" s="20"/>
      <c r="R3" s="20"/>
      <c r="S3" s="20"/>
      <c r="T3" s="20"/>
      <c r="U3" s="20"/>
      <c r="V3" s="217" t="s">
        <v>2</v>
      </c>
      <c r="W3" s="217"/>
    </row>
    <row r="4" spans="1:24" s="39" customFormat="1" ht="30" customHeight="1" x14ac:dyDescent="0.15">
      <c r="A4" s="214" t="s">
        <v>251</v>
      </c>
      <c r="B4" s="215" t="s">
        <v>4</v>
      </c>
      <c r="C4" s="210" t="s">
        <v>386</v>
      </c>
      <c r="D4" s="219"/>
      <c r="E4" s="211"/>
      <c r="F4" s="212" t="s">
        <v>387</v>
      </c>
      <c r="G4" s="212"/>
      <c r="H4" s="212"/>
      <c r="I4" s="212" t="s">
        <v>388</v>
      </c>
      <c r="J4" s="212"/>
      <c r="K4" s="212"/>
      <c r="L4" s="212" t="s">
        <v>389</v>
      </c>
      <c r="M4" s="212"/>
      <c r="N4" s="212"/>
      <c r="O4" s="212" t="s">
        <v>390</v>
      </c>
      <c r="P4" s="212"/>
      <c r="Q4" s="212"/>
      <c r="R4" s="212" t="s">
        <v>420</v>
      </c>
      <c r="S4" s="212"/>
      <c r="T4" s="212" t="s">
        <v>421</v>
      </c>
      <c r="U4" s="210"/>
      <c r="V4" s="213" t="s">
        <v>5</v>
      </c>
      <c r="W4" s="213"/>
    </row>
    <row r="5" spans="1:24" s="39" customFormat="1" ht="30" customHeight="1" x14ac:dyDescent="0.15">
      <c r="A5" s="214"/>
      <c r="B5" s="216"/>
      <c r="C5" s="82" t="s">
        <v>258</v>
      </c>
      <c r="D5" s="82" t="s">
        <v>354</v>
      </c>
      <c r="E5" s="82" t="s">
        <v>7</v>
      </c>
      <c r="F5" s="82" t="s">
        <v>258</v>
      </c>
      <c r="G5" s="82" t="s">
        <v>354</v>
      </c>
      <c r="H5" s="82" t="s">
        <v>7</v>
      </c>
      <c r="I5" s="82" t="s">
        <v>258</v>
      </c>
      <c r="J5" s="82" t="s">
        <v>354</v>
      </c>
      <c r="K5" s="82" t="s">
        <v>7</v>
      </c>
      <c r="L5" s="82" t="s">
        <v>258</v>
      </c>
      <c r="M5" s="82" t="s">
        <v>354</v>
      </c>
      <c r="N5" s="82" t="s">
        <v>7</v>
      </c>
      <c r="O5" s="82" t="s">
        <v>258</v>
      </c>
      <c r="P5" s="82" t="s">
        <v>354</v>
      </c>
      <c r="Q5" s="82" t="s">
        <v>7</v>
      </c>
      <c r="R5" s="82" t="s">
        <v>258</v>
      </c>
      <c r="S5" s="82" t="s">
        <v>7</v>
      </c>
      <c r="T5" s="82" t="s">
        <v>258</v>
      </c>
      <c r="U5" s="98" t="s">
        <v>7</v>
      </c>
      <c r="V5" s="82" t="s">
        <v>258</v>
      </c>
      <c r="W5" s="82" t="s">
        <v>7</v>
      </c>
    </row>
    <row r="6" spans="1:24" ht="18.95" customHeight="1" x14ac:dyDescent="0.15">
      <c r="A6" s="33"/>
      <c r="B6" s="66" t="s">
        <v>8</v>
      </c>
      <c r="C6" s="79">
        <f t="shared" ref="C6:W6" si="0">SUM(C35:C41)+C7</f>
        <v>-0.96000000000000019</v>
      </c>
      <c r="D6" s="79">
        <f t="shared" si="0"/>
        <v>-23.700000000000003</v>
      </c>
      <c r="E6" s="79">
        <f t="shared" si="0"/>
        <v>22.320000000000025</v>
      </c>
      <c r="F6" s="79">
        <f t="shared" si="0"/>
        <v>-0.60000000000000009</v>
      </c>
      <c r="G6" s="79">
        <f t="shared" si="0"/>
        <v>-1.3200000000000178</v>
      </c>
      <c r="H6" s="79">
        <f t="shared" si="0"/>
        <v>40.559999999999881</v>
      </c>
      <c r="I6" s="79">
        <f t="shared" si="0"/>
        <v>-0.96000000000000008</v>
      </c>
      <c r="J6" s="79">
        <f t="shared" si="0"/>
        <v>0</v>
      </c>
      <c r="K6" s="79">
        <f t="shared" si="0"/>
        <v>14.880000000000003</v>
      </c>
      <c r="L6" s="79">
        <f t="shared" si="0"/>
        <v>-1.1000000000000001</v>
      </c>
      <c r="M6" s="79">
        <f t="shared" si="0"/>
        <v>-5.6999999999999993</v>
      </c>
      <c r="N6" s="79">
        <f t="shared" si="0"/>
        <v>15.050000000000006</v>
      </c>
      <c r="O6" s="79">
        <f t="shared" si="0"/>
        <v>-11.16</v>
      </c>
      <c r="P6" s="79">
        <f t="shared" si="0"/>
        <v>-5.3399999999999981</v>
      </c>
      <c r="Q6" s="79">
        <f t="shared" si="0"/>
        <v>13.679999999999996</v>
      </c>
      <c r="R6" s="79">
        <f t="shared" si="0"/>
        <v>0</v>
      </c>
      <c r="S6" s="79">
        <f t="shared" si="0"/>
        <v>76.080000000000027</v>
      </c>
      <c r="T6" s="79">
        <f t="shared" si="0"/>
        <v>-59.52</v>
      </c>
      <c r="U6" s="79">
        <f t="shared" si="0"/>
        <v>0</v>
      </c>
      <c r="V6" s="79">
        <f t="shared" si="0"/>
        <v>91.600000000000009</v>
      </c>
      <c r="W6" s="79">
        <f t="shared" si="0"/>
        <v>163.80999999999992</v>
      </c>
    </row>
    <row r="7" spans="1:24" ht="18.95" customHeight="1" x14ac:dyDescent="0.15">
      <c r="A7" s="86">
        <v>1</v>
      </c>
      <c r="B7" s="71" t="s">
        <v>9</v>
      </c>
      <c r="C7" s="79">
        <f t="shared" ref="C7:W7" si="1">SUM(C8:C34)-C18</f>
        <v>-0.96000000000000019</v>
      </c>
      <c r="D7" s="79">
        <f t="shared" si="1"/>
        <v>-0.60000000000000009</v>
      </c>
      <c r="E7" s="79">
        <f t="shared" si="1"/>
        <v>0.48</v>
      </c>
      <c r="F7" s="79">
        <f t="shared" si="1"/>
        <v>-0.60000000000000009</v>
      </c>
      <c r="G7" s="79">
        <f t="shared" si="1"/>
        <v>-0.24</v>
      </c>
      <c r="H7" s="79">
        <f t="shared" si="1"/>
        <v>0.24</v>
      </c>
      <c r="I7" s="79">
        <f t="shared" si="1"/>
        <v>-0.96000000000000008</v>
      </c>
      <c r="J7" s="79">
        <f t="shared" si="1"/>
        <v>0</v>
      </c>
      <c r="K7" s="79">
        <f t="shared" si="1"/>
        <v>0.12</v>
      </c>
      <c r="L7" s="79">
        <f t="shared" si="1"/>
        <v>-1.1000000000000001</v>
      </c>
      <c r="M7" s="79">
        <f t="shared" si="1"/>
        <v>0</v>
      </c>
      <c r="N7" s="79">
        <f t="shared" si="1"/>
        <v>1.0999999999999999</v>
      </c>
      <c r="O7" s="79">
        <f t="shared" si="1"/>
        <v>-11.16</v>
      </c>
      <c r="P7" s="79">
        <f t="shared" si="1"/>
        <v>0</v>
      </c>
      <c r="Q7" s="79">
        <f t="shared" si="1"/>
        <v>0.36</v>
      </c>
      <c r="R7" s="79">
        <f t="shared" si="1"/>
        <v>0</v>
      </c>
      <c r="S7" s="79">
        <f t="shared" si="1"/>
        <v>0</v>
      </c>
      <c r="T7" s="79">
        <f t="shared" si="1"/>
        <v>-59.52</v>
      </c>
      <c r="U7" s="79">
        <f t="shared" si="1"/>
        <v>0</v>
      </c>
      <c r="V7" s="79">
        <f t="shared" si="1"/>
        <v>74.800000000000011</v>
      </c>
      <c r="W7" s="79">
        <f t="shared" si="1"/>
        <v>1.9599999999999997</v>
      </c>
    </row>
    <row r="8" spans="1:24" ht="34.5" customHeight="1" x14ac:dyDescent="0.15">
      <c r="A8" s="116"/>
      <c r="B8" s="121" t="s">
        <v>331</v>
      </c>
      <c r="C8" s="123"/>
      <c r="D8" s="126"/>
      <c r="E8" s="123">
        <v>0.48</v>
      </c>
      <c r="F8" s="125"/>
      <c r="G8" s="177"/>
      <c r="H8" s="125"/>
      <c r="I8" s="125"/>
      <c r="J8" s="177"/>
      <c r="K8" s="125"/>
      <c r="L8" s="125"/>
      <c r="M8" s="177"/>
      <c r="N8" s="125"/>
      <c r="O8" s="123"/>
      <c r="P8" s="126"/>
      <c r="Q8" s="123"/>
      <c r="R8" s="123"/>
      <c r="S8" s="126"/>
      <c r="T8" s="125"/>
      <c r="U8" s="125"/>
      <c r="V8" s="178">
        <f>SUMIF(C8:U8,"&lt;0",C8:U8)</f>
        <v>0</v>
      </c>
      <c r="W8" s="178">
        <f>SUMIF(C8:U8,"&gt;=0",C8:U8)</f>
        <v>0.48</v>
      </c>
      <c r="X8" s="4"/>
    </row>
    <row r="9" spans="1:24" ht="18.95" customHeight="1" x14ac:dyDescent="0.15">
      <c r="A9" s="116"/>
      <c r="B9" s="119" t="s">
        <v>237</v>
      </c>
      <c r="C9" s="123">
        <v>-0.12</v>
      </c>
      <c r="D9" s="126"/>
      <c r="E9" s="123"/>
      <c r="F9" s="125"/>
      <c r="G9" s="177"/>
      <c r="H9" s="125"/>
      <c r="I9" s="125"/>
      <c r="J9" s="177"/>
      <c r="K9" s="125"/>
      <c r="L9" s="125"/>
      <c r="M9" s="177"/>
      <c r="N9" s="125"/>
      <c r="O9" s="123"/>
      <c r="P9" s="126"/>
      <c r="Q9" s="123"/>
      <c r="R9" s="123"/>
      <c r="S9" s="123"/>
      <c r="T9" s="125"/>
      <c r="U9" s="125"/>
      <c r="V9" s="178">
        <f>-SUM(C9:U9)</f>
        <v>0.12</v>
      </c>
      <c r="W9" s="178">
        <f>SUMIF(C9:U9,"&gt;=0",C9:U9)</f>
        <v>0</v>
      </c>
    </row>
    <row r="10" spans="1:24" ht="18.95" customHeight="1" x14ac:dyDescent="0.15">
      <c r="A10" s="116"/>
      <c r="B10" s="119" t="s">
        <v>261</v>
      </c>
      <c r="C10" s="179"/>
      <c r="D10" s="123">
        <v>-0.60000000000000009</v>
      </c>
      <c r="E10" s="123"/>
      <c r="F10" s="125"/>
      <c r="G10" s="177"/>
      <c r="H10" s="180">
        <v>0.24</v>
      </c>
      <c r="I10" s="125"/>
      <c r="J10" s="177"/>
      <c r="K10" s="125"/>
      <c r="L10" s="125"/>
      <c r="M10" s="177"/>
      <c r="N10" s="125"/>
      <c r="O10" s="123"/>
      <c r="P10" s="126"/>
      <c r="Q10" s="123"/>
      <c r="R10" s="123"/>
      <c r="S10" s="123"/>
      <c r="T10" s="125"/>
      <c r="U10" s="125"/>
      <c r="V10" s="178">
        <f>-SUM(D10:U10)</f>
        <v>0.3600000000000001</v>
      </c>
      <c r="W10" s="178"/>
    </row>
    <row r="11" spans="1:24" ht="18.95" customHeight="1" x14ac:dyDescent="0.15">
      <c r="A11" s="116"/>
      <c r="B11" s="119" t="s">
        <v>324</v>
      </c>
      <c r="C11" s="123">
        <v>-0.84000000000000019</v>
      </c>
      <c r="D11" s="126"/>
      <c r="E11" s="123"/>
      <c r="F11" s="125"/>
      <c r="G11" s="177"/>
      <c r="H11" s="125"/>
      <c r="I11" s="125"/>
      <c r="J11" s="177"/>
      <c r="K11" s="125"/>
      <c r="L11" s="125"/>
      <c r="M11" s="177"/>
      <c r="N11" s="125"/>
      <c r="O11" s="123"/>
      <c r="P11" s="126"/>
      <c r="Q11" s="123"/>
      <c r="R11" s="123"/>
      <c r="S11" s="123"/>
      <c r="T11" s="125"/>
      <c r="U11" s="125"/>
      <c r="V11" s="178">
        <f>-SUM(C11:U11)</f>
        <v>0.84000000000000019</v>
      </c>
      <c r="W11" s="178">
        <f>SUMIF(C11:U11,"&gt;=0",C11:U11)</f>
        <v>0</v>
      </c>
    </row>
    <row r="12" spans="1:24" ht="18.95" customHeight="1" x14ac:dyDescent="0.15">
      <c r="A12" s="116"/>
      <c r="B12" s="119" t="s">
        <v>325</v>
      </c>
      <c r="C12" s="123"/>
      <c r="D12" s="126"/>
      <c r="E12" s="123"/>
      <c r="F12" s="125"/>
      <c r="G12" s="177"/>
      <c r="H12" s="125"/>
      <c r="I12" s="125"/>
      <c r="J12" s="177"/>
      <c r="K12" s="125"/>
      <c r="L12" s="125"/>
      <c r="M12" s="177"/>
      <c r="N12" s="125">
        <v>0.19999999999999996</v>
      </c>
      <c r="O12" s="123"/>
      <c r="P12" s="126"/>
      <c r="Q12" s="123"/>
      <c r="R12" s="123"/>
      <c r="S12" s="123"/>
      <c r="T12" s="125"/>
      <c r="U12" s="125"/>
      <c r="V12" s="178"/>
      <c r="W12" s="178">
        <f>SUMIF(C12:U12,"&gt;=0",C12:U12)</f>
        <v>0.19999999999999996</v>
      </c>
    </row>
    <row r="13" spans="1:24" ht="18.95" customHeight="1" x14ac:dyDescent="0.15">
      <c r="A13" s="116"/>
      <c r="B13" s="119" t="s">
        <v>326</v>
      </c>
      <c r="C13" s="123"/>
      <c r="D13" s="126"/>
      <c r="E13" s="123"/>
      <c r="F13" s="125"/>
      <c r="G13" s="177"/>
      <c r="H13" s="125"/>
      <c r="I13" s="125">
        <v>0.12</v>
      </c>
      <c r="J13" s="177"/>
      <c r="K13" s="125"/>
      <c r="L13" s="125"/>
      <c r="M13" s="177"/>
      <c r="N13" s="125">
        <v>0.79999999999999982</v>
      </c>
      <c r="O13" s="123"/>
      <c r="P13" s="126"/>
      <c r="Q13" s="123"/>
      <c r="R13" s="123"/>
      <c r="S13" s="123"/>
      <c r="T13" s="125"/>
      <c r="U13" s="125"/>
      <c r="V13" s="178"/>
      <c r="W13" s="178">
        <f>SUMIF(C13:U13,"&gt;=0",C13:U13)</f>
        <v>0.91999999999999982</v>
      </c>
    </row>
    <row r="14" spans="1:24" ht="18.95" customHeight="1" x14ac:dyDescent="0.15">
      <c r="A14" s="116"/>
      <c r="B14" s="119" t="s">
        <v>327</v>
      </c>
      <c r="C14" s="123"/>
      <c r="D14" s="126"/>
      <c r="E14" s="123"/>
      <c r="F14" s="125"/>
      <c r="G14" s="177"/>
      <c r="H14" s="125"/>
      <c r="I14" s="125">
        <v>-0.60000000000000009</v>
      </c>
      <c r="J14" s="177"/>
      <c r="K14" s="125"/>
      <c r="L14" s="125">
        <v>-0.5</v>
      </c>
      <c r="M14" s="177"/>
      <c r="N14" s="125"/>
      <c r="O14" s="123"/>
      <c r="P14" s="126"/>
      <c r="Q14" s="123"/>
      <c r="R14" s="123"/>
      <c r="S14" s="123"/>
      <c r="T14" s="125"/>
      <c r="U14" s="125"/>
      <c r="V14" s="178">
        <f t="shared" ref="V14:V21" si="2">-SUM(C14:U14)</f>
        <v>1.1000000000000001</v>
      </c>
      <c r="W14" s="178">
        <f>SUMIF(C14:U14,"&gt;=0",C14:U14)</f>
        <v>0</v>
      </c>
    </row>
    <row r="15" spans="1:24" ht="18.95" customHeight="1" x14ac:dyDescent="0.15">
      <c r="A15" s="116"/>
      <c r="B15" s="119" t="s">
        <v>328</v>
      </c>
      <c r="C15" s="123"/>
      <c r="D15" s="126"/>
      <c r="E15" s="123"/>
      <c r="F15" s="125"/>
      <c r="G15" s="177"/>
      <c r="H15" s="125"/>
      <c r="I15" s="125">
        <v>-0.36</v>
      </c>
      <c r="J15" s="177"/>
      <c r="K15" s="125"/>
      <c r="L15" s="125">
        <v>-0.5</v>
      </c>
      <c r="M15" s="177"/>
      <c r="N15" s="125"/>
      <c r="O15" s="123"/>
      <c r="P15" s="126"/>
      <c r="Q15" s="123"/>
      <c r="R15" s="123"/>
      <c r="S15" s="123"/>
      <c r="T15" s="125"/>
      <c r="U15" s="125"/>
      <c r="V15" s="178">
        <f t="shared" si="2"/>
        <v>0.86</v>
      </c>
      <c r="W15" s="178">
        <f>SUMIF(C15:U15,"&gt;=0",C15:U15)</f>
        <v>0</v>
      </c>
    </row>
    <row r="16" spans="1:24" ht="18.95" customHeight="1" x14ac:dyDescent="0.15">
      <c r="A16" s="116"/>
      <c r="B16" s="119" t="s">
        <v>322</v>
      </c>
      <c r="C16" s="123"/>
      <c r="D16" s="126"/>
      <c r="E16" s="123"/>
      <c r="F16" s="179"/>
      <c r="G16" s="180">
        <v>-0.24</v>
      </c>
      <c r="H16" s="180"/>
      <c r="I16" s="125"/>
      <c r="J16" s="177"/>
      <c r="K16" s="125">
        <v>0.12</v>
      </c>
      <c r="L16" s="125"/>
      <c r="M16" s="177"/>
      <c r="N16" s="125">
        <v>0.1</v>
      </c>
      <c r="O16" s="123"/>
      <c r="P16" s="126"/>
      <c r="Q16" s="123"/>
      <c r="R16" s="123"/>
      <c r="S16" s="123"/>
      <c r="T16" s="125"/>
      <c r="U16" s="125"/>
      <c r="V16" s="178">
        <f t="shared" si="2"/>
        <v>1.999999999999999E-2</v>
      </c>
      <c r="W16" s="178"/>
    </row>
    <row r="17" spans="1:23" ht="18.95" customHeight="1" x14ac:dyDescent="0.15">
      <c r="A17" s="116"/>
      <c r="B17" s="119" t="s">
        <v>323</v>
      </c>
      <c r="C17" s="123"/>
      <c r="D17" s="126"/>
      <c r="E17" s="123"/>
      <c r="F17" s="180">
        <v>-0.60000000000000009</v>
      </c>
      <c r="G17" s="180"/>
      <c r="H17" s="180"/>
      <c r="I17" s="125">
        <v>-0.12</v>
      </c>
      <c r="J17" s="177"/>
      <c r="K17" s="125"/>
      <c r="L17" s="125">
        <v>-0.1</v>
      </c>
      <c r="M17" s="177"/>
      <c r="N17" s="125"/>
      <c r="O17" s="123"/>
      <c r="P17" s="126"/>
      <c r="Q17" s="123"/>
      <c r="R17" s="123"/>
      <c r="S17" s="123"/>
      <c r="T17" s="125"/>
      <c r="U17" s="125"/>
      <c r="V17" s="178">
        <f t="shared" si="2"/>
        <v>0.82000000000000006</v>
      </c>
      <c r="W17" s="178">
        <f t="shared" ref="W17:W28" si="3">SUMIF(C17:U17,"&gt;=0",C17:U17)</f>
        <v>0</v>
      </c>
    </row>
    <row r="18" spans="1:23" ht="18.95" customHeight="1" x14ac:dyDescent="0.15">
      <c r="A18" s="116"/>
      <c r="B18" s="120" t="s">
        <v>414</v>
      </c>
      <c r="C18" s="123"/>
      <c r="D18" s="126"/>
      <c r="E18" s="123"/>
      <c r="F18" s="180"/>
      <c r="G18" s="180"/>
      <c r="H18" s="181"/>
      <c r="I18" s="125"/>
      <c r="J18" s="177"/>
      <c r="K18" s="125"/>
      <c r="L18" s="125"/>
      <c r="M18" s="177"/>
      <c r="N18" s="125"/>
      <c r="O18" s="123">
        <f>SUM(O19:O21)</f>
        <v>-0.84</v>
      </c>
      <c r="P18" s="126"/>
      <c r="Q18" s="123"/>
      <c r="R18" s="123"/>
      <c r="S18" s="123"/>
      <c r="T18" s="126">
        <v>-59.52</v>
      </c>
      <c r="U18" s="126"/>
      <c r="V18" s="178">
        <f t="shared" si="2"/>
        <v>60.360000000000007</v>
      </c>
      <c r="W18" s="178">
        <f t="shared" si="3"/>
        <v>0</v>
      </c>
    </row>
    <row r="19" spans="1:23" ht="18.95" customHeight="1" x14ac:dyDescent="0.15">
      <c r="A19" s="116"/>
      <c r="B19" s="77" t="s">
        <v>412</v>
      </c>
      <c r="C19" s="123"/>
      <c r="D19" s="126"/>
      <c r="E19" s="123"/>
      <c r="F19" s="149"/>
      <c r="G19" s="180"/>
      <c r="H19" s="181"/>
      <c r="I19" s="125"/>
      <c r="J19" s="177"/>
      <c r="K19" s="125"/>
      <c r="L19" s="125"/>
      <c r="M19" s="177"/>
      <c r="N19" s="125"/>
      <c r="O19" s="123"/>
      <c r="P19" s="126"/>
      <c r="Q19" s="123"/>
      <c r="R19" s="123"/>
      <c r="S19" s="123"/>
      <c r="T19" s="126">
        <v>-59.52</v>
      </c>
      <c r="U19" s="123"/>
      <c r="V19" s="178">
        <f t="shared" si="2"/>
        <v>59.52</v>
      </c>
      <c r="W19" s="178">
        <f t="shared" si="3"/>
        <v>0</v>
      </c>
    </row>
    <row r="20" spans="1:23" ht="18.95" customHeight="1" x14ac:dyDescent="0.15">
      <c r="A20" s="116"/>
      <c r="B20" s="76" t="s">
        <v>413</v>
      </c>
      <c r="C20" s="123"/>
      <c r="D20" s="126"/>
      <c r="E20" s="123"/>
      <c r="F20" s="125"/>
      <c r="G20" s="177"/>
      <c r="H20" s="125"/>
      <c r="I20" s="125"/>
      <c r="J20" s="177"/>
      <c r="K20" s="125"/>
      <c r="L20" s="125"/>
      <c r="M20" s="177"/>
      <c r="N20" s="125"/>
      <c r="O20" s="123">
        <v>-0.6</v>
      </c>
      <c r="P20" s="126"/>
      <c r="Q20" s="123"/>
      <c r="R20" s="123"/>
      <c r="S20" s="123"/>
      <c r="T20" s="125"/>
      <c r="U20" s="125"/>
      <c r="V20" s="178">
        <f t="shared" si="2"/>
        <v>0.6</v>
      </c>
      <c r="W20" s="178">
        <f t="shared" si="3"/>
        <v>0</v>
      </c>
    </row>
    <row r="21" spans="1:23" ht="18.95" customHeight="1" x14ac:dyDescent="0.15">
      <c r="A21" s="116"/>
      <c r="B21" s="76" t="s">
        <v>278</v>
      </c>
      <c r="C21" s="123"/>
      <c r="D21" s="126"/>
      <c r="E21" s="123"/>
      <c r="F21" s="125"/>
      <c r="G21" s="177"/>
      <c r="H21" s="125"/>
      <c r="I21" s="125"/>
      <c r="J21" s="177"/>
      <c r="K21" s="125"/>
      <c r="L21" s="125"/>
      <c r="M21" s="177"/>
      <c r="N21" s="125"/>
      <c r="O21" s="123">
        <v>-0.24</v>
      </c>
      <c r="P21" s="126"/>
      <c r="Q21" s="123"/>
      <c r="R21" s="123"/>
      <c r="S21" s="123"/>
      <c r="T21" s="125"/>
      <c r="U21" s="125"/>
      <c r="V21" s="178">
        <f t="shared" si="2"/>
        <v>0.24</v>
      </c>
      <c r="W21" s="178">
        <f t="shared" si="3"/>
        <v>0</v>
      </c>
    </row>
    <row r="22" spans="1:23" ht="18.95" customHeight="1" x14ac:dyDescent="0.15">
      <c r="A22" s="116"/>
      <c r="B22" s="119" t="s">
        <v>415</v>
      </c>
      <c r="C22" s="123"/>
      <c r="D22" s="126"/>
      <c r="E22" s="123"/>
      <c r="F22" s="125"/>
      <c r="G22" s="177"/>
      <c r="H22" s="125"/>
      <c r="I22" s="125"/>
      <c r="J22" s="177"/>
      <c r="K22" s="125"/>
      <c r="L22" s="125"/>
      <c r="M22" s="177"/>
      <c r="N22" s="125"/>
      <c r="O22" s="123"/>
      <c r="P22" s="126"/>
      <c r="Q22" s="123"/>
      <c r="R22" s="123"/>
      <c r="S22" s="123"/>
      <c r="T22" s="125"/>
      <c r="U22" s="125"/>
      <c r="V22" s="178">
        <f>SUM(C22:U22)</f>
        <v>0</v>
      </c>
      <c r="W22" s="178">
        <f t="shared" si="3"/>
        <v>0</v>
      </c>
    </row>
    <row r="23" spans="1:23" ht="18.95" customHeight="1" x14ac:dyDescent="0.15">
      <c r="A23" s="116"/>
      <c r="B23" s="119" t="s">
        <v>280</v>
      </c>
      <c r="C23" s="123"/>
      <c r="D23" s="126"/>
      <c r="E23" s="123"/>
      <c r="F23" s="125"/>
      <c r="G23" s="177"/>
      <c r="H23" s="125"/>
      <c r="I23" s="125"/>
      <c r="J23" s="177"/>
      <c r="K23" s="125"/>
      <c r="L23" s="125"/>
      <c r="M23" s="177"/>
      <c r="N23" s="125"/>
      <c r="O23" s="123"/>
      <c r="P23" s="126"/>
      <c r="Q23" s="123"/>
      <c r="R23" s="123"/>
      <c r="S23" s="123"/>
      <c r="T23" s="125"/>
      <c r="U23" s="125"/>
      <c r="V23" s="178">
        <f>SUM(C23:U23)</f>
        <v>0</v>
      </c>
      <c r="W23" s="178">
        <f t="shared" si="3"/>
        <v>0</v>
      </c>
    </row>
    <row r="24" spans="1:23" ht="18.95" customHeight="1" x14ac:dyDescent="0.15">
      <c r="A24" s="116"/>
      <c r="B24" s="119" t="s">
        <v>281</v>
      </c>
      <c r="C24" s="123"/>
      <c r="D24" s="126"/>
      <c r="E24" s="123"/>
      <c r="F24" s="125"/>
      <c r="G24" s="177"/>
      <c r="H24" s="125"/>
      <c r="I24" s="125"/>
      <c r="J24" s="177"/>
      <c r="K24" s="125"/>
      <c r="L24" s="125"/>
      <c r="M24" s="177"/>
      <c r="N24" s="125"/>
      <c r="O24" s="123"/>
      <c r="P24" s="126"/>
      <c r="Q24" s="123">
        <v>0.12</v>
      </c>
      <c r="R24" s="123"/>
      <c r="S24" s="123"/>
      <c r="T24" s="125"/>
      <c r="U24" s="125"/>
      <c r="V24" s="178"/>
      <c r="W24" s="178">
        <f t="shared" si="3"/>
        <v>0.12</v>
      </c>
    </row>
    <row r="25" spans="1:23" ht="18.95" customHeight="1" x14ac:dyDescent="0.15">
      <c r="A25" s="116"/>
      <c r="B25" s="119" t="s">
        <v>282</v>
      </c>
      <c r="C25" s="123"/>
      <c r="D25" s="126"/>
      <c r="E25" s="123"/>
      <c r="F25" s="125"/>
      <c r="G25" s="177"/>
      <c r="H25" s="125"/>
      <c r="I25" s="125"/>
      <c r="J25" s="177"/>
      <c r="K25" s="125"/>
      <c r="L25" s="125"/>
      <c r="M25" s="177"/>
      <c r="N25" s="125"/>
      <c r="O25" s="123">
        <v>-0.12</v>
      </c>
      <c r="P25" s="126"/>
      <c r="Q25" s="123"/>
      <c r="R25" s="123"/>
      <c r="S25" s="123"/>
      <c r="T25" s="125"/>
      <c r="U25" s="125"/>
      <c r="V25" s="178">
        <f>-SUM(C25:U25)</f>
        <v>0.12</v>
      </c>
      <c r="W25" s="178">
        <f t="shared" si="3"/>
        <v>0</v>
      </c>
    </row>
    <row r="26" spans="1:23" ht="18.95" customHeight="1" x14ac:dyDescent="0.15">
      <c r="A26" s="116"/>
      <c r="B26" s="119" t="s">
        <v>283</v>
      </c>
      <c r="C26" s="123"/>
      <c r="D26" s="126"/>
      <c r="E26" s="123"/>
      <c r="F26" s="125"/>
      <c r="G26" s="177"/>
      <c r="H26" s="125"/>
      <c r="I26" s="125"/>
      <c r="J26" s="177"/>
      <c r="K26" s="125"/>
      <c r="L26" s="125"/>
      <c r="M26" s="177"/>
      <c r="N26" s="125"/>
      <c r="O26" s="123">
        <v>-0.12</v>
      </c>
      <c r="P26" s="126"/>
      <c r="Q26" s="123"/>
      <c r="R26" s="123"/>
      <c r="S26" s="123"/>
      <c r="T26" s="125"/>
      <c r="U26" s="125"/>
      <c r="V26" s="178">
        <f>-SUM(C26:U26)</f>
        <v>0.12</v>
      </c>
      <c r="W26" s="178">
        <f t="shared" si="3"/>
        <v>0</v>
      </c>
    </row>
    <row r="27" spans="1:23" ht="18.95" customHeight="1" x14ac:dyDescent="0.15">
      <c r="A27" s="116"/>
      <c r="B27" s="119" t="s">
        <v>284</v>
      </c>
      <c r="C27" s="123"/>
      <c r="D27" s="126"/>
      <c r="E27" s="123"/>
      <c r="F27" s="125"/>
      <c r="G27" s="177"/>
      <c r="H27" s="125"/>
      <c r="I27" s="125"/>
      <c r="J27" s="177"/>
      <c r="K27" s="125"/>
      <c r="L27" s="125"/>
      <c r="M27" s="177"/>
      <c r="N27" s="125"/>
      <c r="O27" s="123">
        <v>-2.3999999999999995</v>
      </c>
      <c r="P27" s="126"/>
      <c r="Q27" s="123"/>
      <c r="R27" s="123"/>
      <c r="S27" s="123"/>
      <c r="T27" s="125"/>
      <c r="U27" s="125"/>
      <c r="V27" s="178">
        <f>-SUM(C27:U27)</f>
        <v>2.3999999999999995</v>
      </c>
      <c r="W27" s="178">
        <f t="shared" si="3"/>
        <v>0</v>
      </c>
    </row>
    <row r="28" spans="1:23" ht="18.95" customHeight="1" x14ac:dyDescent="0.15">
      <c r="A28" s="116"/>
      <c r="B28" s="119" t="s">
        <v>285</v>
      </c>
      <c r="C28" s="123"/>
      <c r="D28" s="126"/>
      <c r="E28" s="123"/>
      <c r="F28" s="125"/>
      <c r="G28" s="177"/>
      <c r="H28" s="125"/>
      <c r="I28" s="125"/>
      <c r="J28" s="177"/>
      <c r="K28" s="125"/>
      <c r="L28" s="125"/>
      <c r="M28" s="177"/>
      <c r="N28" s="125"/>
      <c r="O28" s="123">
        <v>-1.0799999999999998</v>
      </c>
      <c r="P28" s="126"/>
      <c r="Q28" s="123"/>
      <c r="R28" s="123"/>
      <c r="S28" s="123"/>
      <c r="T28" s="125"/>
      <c r="U28" s="125"/>
      <c r="V28" s="178">
        <f>-SUM(C28:U28)</f>
        <v>1.0799999999999998</v>
      </c>
      <c r="W28" s="178">
        <f t="shared" si="3"/>
        <v>0</v>
      </c>
    </row>
    <row r="29" spans="1:23" ht="18.95" customHeight="1" x14ac:dyDescent="0.15">
      <c r="A29" s="116"/>
      <c r="B29" s="119" t="s">
        <v>286</v>
      </c>
      <c r="C29" s="122"/>
      <c r="D29" s="122"/>
      <c r="E29" s="124"/>
      <c r="F29" s="124"/>
      <c r="G29" s="124"/>
      <c r="H29" s="124"/>
      <c r="I29" s="124"/>
      <c r="J29" s="124"/>
      <c r="K29" s="122"/>
      <c r="L29" s="123"/>
      <c r="M29" s="122"/>
      <c r="N29" s="122"/>
      <c r="O29" s="124"/>
      <c r="P29" s="124"/>
      <c r="Q29" s="110"/>
      <c r="R29" s="110">
        <f t="shared" ref="R29" si="4">SUMIF(C29:Q29,"&lt;0",C29:Q29)</f>
        <v>0</v>
      </c>
      <c r="S29" s="110">
        <f t="shared" ref="S29" si="5">SUMIF(C29:Q29,"&gt;=0",C29:Q29)</f>
        <v>0</v>
      </c>
      <c r="T29" s="183"/>
      <c r="U29" s="183"/>
      <c r="V29" s="183"/>
      <c r="W29" s="183"/>
    </row>
    <row r="30" spans="1:23" ht="18.95" customHeight="1" x14ac:dyDescent="0.15">
      <c r="A30" s="116"/>
      <c r="B30" s="119" t="s">
        <v>287</v>
      </c>
      <c r="C30" s="123"/>
      <c r="D30" s="126"/>
      <c r="E30" s="123"/>
      <c r="F30" s="125"/>
      <c r="G30" s="177"/>
      <c r="H30" s="125"/>
      <c r="I30" s="125"/>
      <c r="J30" s="177"/>
      <c r="K30" s="125"/>
      <c r="L30" s="125"/>
      <c r="M30" s="177"/>
      <c r="N30" s="125"/>
      <c r="O30" s="123">
        <v>-0.12</v>
      </c>
      <c r="P30" s="126"/>
      <c r="Q30" s="123"/>
      <c r="R30" s="123"/>
      <c r="S30" s="123"/>
      <c r="T30" s="125"/>
      <c r="U30" s="125"/>
      <c r="V30" s="178">
        <f>-SUM(C30:U30)</f>
        <v>0.12</v>
      </c>
      <c r="W30" s="178">
        <f>SUMIF(C30:U30,"&gt;=0",C30:U30)</f>
        <v>0</v>
      </c>
    </row>
    <row r="31" spans="1:23" ht="18.95" customHeight="1" x14ac:dyDescent="0.15">
      <c r="A31" s="116"/>
      <c r="B31" s="119" t="s">
        <v>288</v>
      </c>
      <c r="C31" s="123"/>
      <c r="D31" s="126"/>
      <c r="E31" s="123"/>
      <c r="F31" s="125"/>
      <c r="G31" s="177"/>
      <c r="H31" s="125"/>
      <c r="I31" s="125"/>
      <c r="J31" s="177"/>
      <c r="K31" s="125"/>
      <c r="L31" s="125"/>
      <c r="M31" s="177"/>
      <c r="N31" s="125"/>
      <c r="O31" s="123"/>
      <c r="P31" s="126"/>
      <c r="Q31" s="123">
        <v>0.24</v>
      </c>
      <c r="R31" s="123"/>
      <c r="S31" s="123"/>
      <c r="T31" s="125"/>
      <c r="U31" s="125"/>
      <c r="V31" s="178"/>
      <c r="W31" s="178">
        <f>SUMIF(C31:U31,"&gt;=0",C31:U31)</f>
        <v>0.24</v>
      </c>
    </row>
    <row r="32" spans="1:23" ht="18.95" customHeight="1" x14ac:dyDescent="0.15">
      <c r="A32" s="116"/>
      <c r="B32" s="119" t="s">
        <v>289</v>
      </c>
      <c r="C32" s="123"/>
      <c r="D32" s="126"/>
      <c r="E32" s="123"/>
      <c r="F32" s="125"/>
      <c r="G32" s="177"/>
      <c r="H32" s="125"/>
      <c r="I32" s="125"/>
      <c r="J32" s="177"/>
      <c r="K32" s="125"/>
      <c r="L32" s="125"/>
      <c r="M32" s="177"/>
      <c r="N32" s="125"/>
      <c r="O32" s="123">
        <v>-0.11999999999999955</v>
      </c>
      <c r="P32" s="126"/>
      <c r="Q32" s="123"/>
      <c r="R32" s="123"/>
      <c r="S32" s="123"/>
      <c r="T32" s="125"/>
      <c r="U32" s="125"/>
      <c r="V32" s="178">
        <f>-SUM(C32:U32)</f>
        <v>0.11999999999999955</v>
      </c>
      <c r="W32" s="178">
        <f>SUMIF(C32:U32,"&gt;=0",C32:U32)</f>
        <v>0</v>
      </c>
    </row>
    <row r="33" spans="1:23" ht="18.95" customHeight="1" x14ac:dyDescent="0.15">
      <c r="A33" s="116"/>
      <c r="B33" s="119" t="s">
        <v>290</v>
      </c>
      <c r="C33" s="123"/>
      <c r="D33" s="126"/>
      <c r="E33" s="123"/>
      <c r="F33" s="125"/>
      <c r="G33" s="177"/>
      <c r="H33" s="125"/>
      <c r="I33" s="125"/>
      <c r="J33" s="177"/>
      <c r="K33" s="125"/>
      <c r="L33" s="125"/>
      <c r="M33" s="177"/>
      <c r="N33" s="125"/>
      <c r="O33" s="123">
        <v>-4.08</v>
      </c>
      <c r="P33" s="126"/>
      <c r="Q33" s="123"/>
      <c r="R33" s="123"/>
      <c r="S33" s="123"/>
      <c r="T33" s="125"/>
      <c r="U33" s="125"/>
      <c r="V33" s="178">
        <f>-SUM(C33:U33)</f>
        <v>4.08</v>
      </c>
      <c r="W33" s="178">
        <f>SUMIF(C33:U33,"&gt;=0",C33:U33)</f>
        <v>0</v>
      </c>
    </row>
    <row r="34" spans="1:23" ht="18.95" customHeight="1" x14ac:dyDescent="0.15">
      <c r="A34" s="116"/>
      <c r="B34" s="119" t="s">
        <v>291</v>
      </c>
      <c r="C34" s="123"/>
      <c r="D34" s="126"/>
      <c r="E34" s="123"/>
      <c r="F34" s="125"/>
      <c r="G34" s="177"/>
      <c r="H34" s="125"/>
      <c r="I34" s="125"/>
      <c r="J34" s="177"/>
      <c r="K34" s="125"/>
      <c r="L34" s="125"/>
      <c r="M34" s="177"/>
      <c r="N34" s="125"/>
      <c r="O34" s="123">
        <v>-2.2800000000000002</v>
      </c>
      <c r="P34" s="126"/>
      <c r="Q34" s="123"/>
      <c r="R34" s="123"/>
      <c r="S34" s="123"/>
      <c r="T34" s="125"/>
      <c r="U34" s="125"/>
      <c r="V34" s="178">
        <f>-SUM(C34:U34)</f>
        <v>2.2800000000000002</v>
      </c>
      <c r="W34" s="178">
        <f>SUMIF(C34:U34,"&gt;=0",C34:U34)</f>
        <v>0</v>
      </c>
    </row>
    <row r="35" spans="1:23" ht="18.95" customHeight="1" x14ac:dyDescent="0.15">
      <c r="A35" s="150">
        <v>2</v>
      </c>
      <c r="B35" s="71" t="s">
        <v>10</v>
      </c>
      <c r="C35" s="79"/>
      <c r="D35" s="79">
        <v>-8.1600000000000019</v>
      </c>
      <c r="E35" s="79"/>
      <c r="F35" s="118"/>
      <c r="G35" s="118">
        <v>-0.96000000000000307</v>
      </c>
      <c r="H35" s="118"/>
      <c r="I35" s="118"/>
      <c r="J35" s="118"/>
      <c r="K35" s="118"/>
      <c r="L35" s="118"/>
      <c r="M35" s="118">
        <v>-1.0999999999999999</v>
      </c>
      <c r="N35" s="118"/>
      <c r="O35" s="79"/>
      <c r="P35" s="79"/>
      <c r="Q35" s="79">
        <v>0.9</v>
      </c>
      <c r="R35" s="79"/>
      <c r="S35" s="79">
        <v>0.24000000000000044</v>
      </c>
      <c r="T35" s="118"/>
      <c r="U35" s="118"/>
      <c r="V35" s="110">
        <v>9.08</v>
      </c>
      <c r="W35" s="110"/>
    </row>
    <row r="36" spans="1:23" ht="18.95" customHeight="1" x14ac:dyDescent="0.15">
      <c r="A36" s="150">
        <v>3</v>
      </c>
      <c r="B36" s="71" t="s">
        <v>11</v>
      </c>
      <c r="C36" s="79"/>
      <c r="D36" s="79">
        <v>-11.039999999999997</v>
      </c>
      <c r="E36" s="79"/>
      <c r="F36" s="118"/>
      <c r="G36" s="118"/>
      <c r="H36" s="118">
        <v>2.0399999999999978</v>
      </c>
      <c r="I36" s="118"/>
      <c r="J36" s="118"/>
      <c r="K36" s="118">
        <v>0.24000000000000021</v>
      </c>
      <c r="L36" s="118"/>
      <c r="M36" s="118">
        <v>-2.3499999999999996</v>
      </c>
      <c r="N36" s="118"/>
      <c r="O36" s="79"/>
      <c r="P36" s="79">
        <v>-1.9799999999999998</v>
      </c>
      <c r="Q36" s="79"/>
      <c r="R36" s="79"/>
      <c r="S36" s="79">
        <v>6.24</v>
      </c>
      <c r="T36" s="118"/>
      <c r="U36" s="118"/>
      <c r="V36" s="110">
        <v>6.85</v>
      </c>
      <c r="W36" s="110"/>
    </row>
    <row r="37" spans="1:23" ht="18.95" customHeight="1" x14ac:dyDescent="0.15">
      <c r="A37" s="150">
        <v>4</v>
      </c>
      <c r="B37" s="71" t="s">
        <v>12</v>
      </c>
      <c r="C37" s="79"/>
      <c r="D37" s="79">
        <v>-1.0200000000000027</v>
      </c>
      <c r="E37" s="79"/>
      <c r="F37" s="118"/>
      <c r="G37" s="118">
        <v>-0.12000000000001476</v>
      </c>
      <c r="H37" s="118"/>
      <c r="I37" s="118"/>
      <c r="J37" s="118"/>
      <c r="K37" s="118">
        <v>1.5600000000000005</v>
      </c>
      <c r="L37" s="118"/>
      <c r="M37" s="118"/>
      <c r="N37" s="118">
        <v>2.2000000000000002</v>
      </c>
      <c r="O37" s="79"/>
      <c r="P37" s="79"/>
      <c r="Q37" s="79">
        <v>2.1599999999999993</v>
      </c>
      <c r="R37" s="79"/>
      <c r="S37" s="79">
        <v>21.600000000000005</v>
      </c>
      <c r="T37" s="118"/>
      <c r="U37" s="118"/>
      <c r="V37" s="110"/>
      <c r="W37" s="110">
        <f>SUM(C37:U37)</f>
        <v>26.379999999999988</v>
      </c>
    </row>
    <row r="38" spans="1:23" ht="18.95" customHeight="1" x14ac:dyDescent="0.15">
      <c r="A38" s="150">
        <v>5</v>
      </c>
      <c r="B38" s="71" t="s">
        <v>13</v>
      </c>
      <c r="C38" s="79"/>
      <c r="D38" s="79"/>
      <c r="E38" s="79">
        <v>0.60000000000000042</v>
      </c>
      <c r="F38" s="118"/>
      <c r="G38" s="118"/>
      <c r="H38" s="118">
        <v>0.59999999999999787</v>
      </c>
      <c r="I38" s="118"/>
      <c r="J38" s="118"/>
      <c r="K38" s="118"/>
      <c r="L38" s="118"/>
      <c r="M38" s="118">
        <v>-2.2499999999999996</v>
      </c>
      <c r="N38" s="118"/>
      <c r="O38" s="79"/>
      <c r="P38" s="79">
        <v>-0.29999999999999988</v>
      </c>
      <c r="Q38" s="79"/>
      <c r="R38" s="79"/>
      <c r="S38" s="79">
        <v>0.48000000000000087</v>
      </c>
      <c r="T38" s="118"/>
      <c r="U38" s="118"/>
      <c r="V38" s="110">
        <v>0.87</v>
      </c>
      <c r="W38" s="110"/>
    </row>
    <row r="39" spans="1:23" ht="18.95" customHeight="1" x14ac:dyDescent="0.15">
      <c r="A39" s="150">
        <v>6</v>
      </c>
      <c r="B39" s="71" t="s">
        <v>14</v>
      </c>
      <c r="C39" s="79"/>
      <c r="D39" s="79"/>
      <c r="E39" s="79">
        <v>5.5199999999999836</v>
      </c>
      <c r="F39" s="118"/>
      <c r="G39" s="118"/>
      <c r="H39" s="118">
        <v>9.4799999999999436</v>
      </c>
      <c r="I39" s="118"/>
      <c r="J39" s="118"/>
      <c r="K39" s="118">
        <v>7.2000000000000011</v>
      </c>
      <c r="L39" s="118"/>
      <c r="M39" s="118"/>
      <c r="N39" s="118">
        <v>6.7000000000000011</v>
      </c>
      <c r="O39" s="79"/>
      <c r="P39" s="79"/>
      <c r="Q39" s="79">
        <v>10.259999999999998</v>
      </c>
      <c r="R39" s="79"/>
      <c r="S39" s="79">
        <v>31.440000000000012</v>
      </c>
      <c r="T39" s="118"/>
      <c r="U39" s="118"/>
      <c r="V39" s="110"/>
      <c r="W39" s="110">
        <f>SUM(C39:U39)</f>
        <v>70.599999999999937</v>
      </c>
    </row>
    <row r="40" spans="1:23" ht="18.95" customHeight="1" x14ac:dyDescent="0.15">
      <c r="A40" s="150">
        <v>7</v>
      </c>
      <c r="B40" s="71" t="s">
        <v>15</v>
      </c>
      <c r="C40" s="79"/>
      <c r="D40" s="79"/>
      <c r="E40" s="79">
        <v>15.72000000000004</v>
      </c>
      <c r="F40" s="118"/>
      <c r="G40" s="118"/>
      <c r="H40" s="118">
        <v>23.45999999999994</v>
      </c>
      <c r="I40" s="118"/>
      <c r="J40" s="118"/>
      <c r="K40" s="118">
        <v>5.4600000000000009</v>
      </c>
      <c r="L40" s="118"/>
      <c r="M40" s="118"/>
      <c r="N40" s="118">
        <v>3.9500000000000042</v>
      </c>
      <c r="O40" s="79"/>
      <c r="P40" s="79">
        <v>-2.8199999999999985</v>
      </c>
      <c r="Q40" s="79"/>
      <c r="R40" s="79"/>
      <c r="S40" s="79">
        <v>13.680000000000003</v>
      </c>
      <c r="T40" s="118"/>
      <c r="U40" s="118"/>
      <c r="V40" s="110"/>
      <c r="W40" s="110">
        <f>SUM(C40:U40)</f>
        <v>59.449999999999989</v>
      </c>
    </row>
    <row r="41" spans="1:23" ht="18.95" customHeight="1" x14ac:dyDescent="0.15">
      <c r="A41" s="150">
        <v>8</v>
      </c>
      <c r="B41" s="71" t="s">
        <v>16</v>
      </c>
      <c r="C41" s="79"/>
      <c r="D41" s="79">
        <v>-2.88</v>
      </c>
      <c r="E41" s="79"/>
      <c r="F41" s="118"/>
      <c r="G41" s="118"/>
      <c r="H41" s="118">
        <v>4.7399999999999993</v>
      </c>
      <c r="I41" s="118"/>
      <c r="J41" s="118"/>
      <c r="K41" s="118">
        <v>0.30000000000000027</v>
      </c>
      <c r="L41" s="118"/>
      <c r="M41" s="118"/>
      <c r="N41" s="118">
        <v>1.1000000000000001</v>
      </c>
      <c r="O41" s="79"/>
      <c r="P41" s="79">
        <v>-0.24</v>
      </c>
      <c r="Q41" s="79"/>
      <c r="R41" s="79"/>
      <c r="S41" s="79">
        <v>2.4</v>
      </c>
      <c r="T41" s="118"/>
      <c r="U41" s="118"/>
      <c r="V41" s="110"/>
      <c r="W41" s="110">
        <f>SUM(C41:U41)</f>
        <v>5.42</v>
      </c>
    </row>
  </sheetData>
  <mergeCells count="13">
    <mergeCell ref="R4:S4"/>
    <mergeCell ref="T4:U4"/>
    <mergeCell ref="V4:W4"/>
    <mergeCell ref="A1:B1"/>
    <mergeCell ref="A2:W2"/>
    <mergeCell ref="V3:W3"/>
    <mergeCell ref="A4:A5"/>
    <mergeCell ref="B4:B5"/>
    <mergeCell ref="C4:E4"/>
    <mergeCell ref="F4:H4"/>
    <mergeCell ref="I4:K4"/>
    <mergeCell ref="L4:N4"/>
    <mergeCell ref="O4:Q4"/>
  </mergeCells>
  <phoneticPr fontId="55" type="noConversion"/>
  <conditionalFormatting sqref="B4">
    <cfRule type="duplicateValues" dxfId="4" priority="1"/>
  </conditionalFormatting>
  <printOptions horizontalCentered="1"/>
  <pageMargins left="7.874015748031496E-2" right="0.15748031496062992" top="0.86614173228346458" bottom="0.11811023622047245" header="0.31496062992125984" footer="0.19685039370078741"/>
  <pageSetup paperSize="9" scale="58" orientation="landscape" r:id="rId1"/>
  <headerFooter>
    <oddFooter>&amp;C&amp;"宋体,加粗"&amp;8第&amp;"Times New Roman,加粗" &amp;P &amp;"宋体,加粗"页，共&amp;"Times New Roman,加粗" &amp;N &amp;"宋体,加粗"页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9"/>
  <sheetViews>
    <sheetView showZeros="0" zoomScale="75" zoomScaleNormal="75" workbookViewId="0">
      <pane xSplit="2" ySplit="6" topLeftCell="C7" activePane="bottomRight" state="frozen"/>
      <selection activeCell="G34" sqref="G34"/>
      <selection pane="topRight" activeCell="G34" sqref="G34"/>
      <selection pane="bottomLeft" activeCell="G34" sqref="G34"/>
      <selection pane="bottomRight" activeCell="G34" sqref="G34"/>
    </sheetView>
  </sheetViews>
  <sheetFormatPr defaultColWidth="8.25" defaultRowHeight="18.75" customHeight="1" x14ac:dyDescent="0.15"/>
  <cols>
    <col min="1" max="1" width="4.125" style="28" customWidth="1"/>
    <col min="2" max="2" width="20.125" style="28" customWidth="1"/>
    <col min="3" max="9" width="5.625" style="28" customWidth="1"/>
    <col min="10" max="10" width="8.625" style="28" customWidth="1"/>
    <col min="11" max="11" width="14.625" style="28" customWidth="1"/>
    <col min="12" max="12" width="8.625" style="28" customWidth="1"/>
    <col min="13" max="13" width="14.625" style="28" customWidth="1"/>
    <col min="14" max="14" width="12.625" style="28" customWidth="1"/>
    <col min="15" max="15" width="8.625" style="28" customWidth="1"/>
    <col min="16" max="16" width="8.625" style="29" customWidth="1"/>
    <col min="17" max="17" width="16.25" style="30" customWidth="1"/>
    <col min="18" max="18" width="12.625" style="30" customWidth="1"/>
    <col min="19" max="19" width="8.625" style="30" customWidth="1"/>
    <col min="20" max="20" width="10.625" style="28" customWidth="1"/>
    <col min="21" max="21" width="10.625" style="28" hidden="1" customWidth="1"/>
    <col min="22" max="22" width="12.625" style="28" customWidth="1"/>
    <col min="23" max="26" width="10.625" style="28" hidden="1" customWidth="1"/>
    <col min="27" max="27" width="10.625" style="28" customWidth="1"/>
    <col min="28" max="29" width="8.625" style="28" customWidth="1"/>
    <col min="30" max="16384" width="8.25" style="28"/>
  </cols>
  <sheetData>
    <row r="1" spans="1:29" ht="18.75" customHeight="1" x14ac:dyDescent="0.15">
      <c r="A1" s="209" t="s">
        <v>259</v>
      </c>
      <c r="B1" s="209"/>
    </row>
    <row r="2" spans="1:29" ht="35.25" customHeight="1" x14ac:dyDescent="0.15">
      <c r="A2" s="207" t="s">
        <v>344</v>
      </c>
      <c r="B2" s="207"/>
      <c r="C2" s="207"/>
      <c r="D2" s="207"/>
      <c r="E2" s="207"/>
      <c r="F2" s="207"/>
      <c r="G2" s="207"/>
      <c r="H2" s="207"/>
      <c r="I2" s="207"/>
      <c r="J2" s="207"/>
      <c r="K2" s="207"/>
      <c r="L2" s="207"/>
      <c r="M2" s="207"/>
      <c r="N2" s="207"/>
      <c r="O2" s="207"/>
      <c r="P2" s="223"/>
      <c r="Q2" s="224"/>
      <c r="R2" s="224"/>
      <c r="S2" s="224"/>
      <c r="T2" s="207"/>
      <c r="U2" s="207"/>
      <c r="V2" s="207"/>
      <c r="W2" s="207"/>
      <c r="X2" s="207"/>
      <c r="Y2" s="207"/>
      <c r="Z2" s="207"/>
      <c r="AA2" s="207"/>
      <c r="AB2" s="207"/>
      <c r="AC2" s="207"/>
    </row>
    <row r="3" spans="1:29" ht="18.95" customHeight="1" x14ac:dyDescent="0.15">
      <c r="B3" s="32"/>
      <c r="C3" s="32"/>
      <c r="Q3" s="34"/>
      <c r="R3" s="34"/>
      <c r="S3" s="34"/>
      <c r="T3" s="32"/>
      <c r="U3" s="32"/>
      <c r="V3" s="32"/>
      <c r="W3" s="32"/>
      <c r="X3" s="32"/>
      <c r="Y3" s="32"/>
      <c r="Z3" s="32"/>
      <c r="AB3" s="217" t="s">
        <v>2</v>
      </c>
      <c r="AC3" s="217"/>
    </row>
    <row r="4" spans="1:29" s="67" customFormat="1" ht="34.5" customHeight="1" x14ac:dyDescent="0.15">
      <c r="A4" s="215" t="s">
        <v>320</v>
      </c>
      <c r="B4" s="233" t="s">
        <v>235</v>
      </c>
      <c r="C4" s="225" t="s">
        <v>241</v>
      </c>
      <c r="D4" s="226"/>
      <c r="E4" s="227"/>
      <c r="F4" s="218" t="s">
        <v>236</v>
      </c>
      <c r="G4" s="218"/>
      <c r="H4" s="218"/>
      <c r="I4" s="218"/>
      <c r="J4" s="218" t="s">
        <v>242</v>
      </c>
      <c r="K4" s="218"/>
      <c r="L4" s="225" t="s">
        <v>221</v>
      </c>
      <c r="M4" s="226"/>
      <c r="N4" s="226"/>
      <c r="O4" s="227"/>
      <c r="P4" s="228" t="s">
        <v>346</v>
      </c>
      <c r="Q4" s="229"/>
      <c r="R4" s="229"/>
      <c r="S4" s="229"/>
      <c r="T4" s="234" t="s">
        <v>347</v>
      </c>
      <c r="V4" s="234" t="s">
        <v>349</v>
      </c>
      <c r="W4" s="220" t="s">
        <v>350</v>
      </c>
      <c r="X4" s="221"/>
      <c r="Y4" s="221"/>
      <c r="Z4" s="222"/>
      <c r="AA4" s="227" t="s">
        <v>232</v>
      </c>
      <c r="AB4" s="230" t="s">
        <v>230</v>
      </c>
      <c r="AC4" s="230"/>
    </row>
    <row r="5" spans="1:29" s="67" customFormat="1" ht="69" customHeight="1" x14ac:dyDescent="0.15">
      <c r="A5" s="231"/>
      <c r="B5" s="231"/>
      <c r="C5" s="68" t="s">
        <v>222</v>
      </c>
      <c r="D5" s="68" t="s">
        <v>223</v>
      </c>
      <c r="E5" s="68" t="s">
        <v>224</v>
      </c>
      <c r="F5" s="68" t="s">
        <v>222</v>
      </c>
      <c r="G5" s="68" t="s">
        <v>225</v>
      </c>
      <c r="H5" s="82" t="s">
        <v>256</v>
      </c>
      <c r="I5" s="68" t="s">
        <v>224</v>
      </c>
      <c r="J5" s="68" t="s">
        <v>227</v>
      </c>
      <c r="K5" s="68" t="s">
        <v>228</v>
      </c>
      <c r="L5" s="68" t="s">
        <v>227</v>
      </c>
      <c r="M5" s="82" t="s">
        <v>377</v>
      </c>
      <c r="N5" s="117" t="s">
        <v>357</v>
      </c>
      <c r="O5" s="68" t="s">
        <v>233</v>
      </c>
      <c r="P5" s="84" t="s">
        <v>260</v>
      </c>
      <c r="Q5" s="87" t="s">
        <v>345</v>
      </c>
      <c r="R5" s="83" t="s">
        <v>358</v>
      </c>
      <c r="S5" s="70" t="s">
        <v>234</v>
      </c>
      <c r="T5" s="218"/>
      <c r="U5" s="147" t="s">
        <v>348</v>
      </c>
      <c r="V5" s="218"/>
      <c r="W5" s="148" t="s">
        <v>351</v>
      </c>
      <c r="X5" s="148" t="s">
        <v>353</v>
      </c>
      <c r="Y5" s="117" t="s">
        <v>352</v>
      </c>
      <c r="Z5" s="148" t="s">
        <v>354</v>
      </c>
      <c r="AA5" s="227"/>
      <c r="AB5" s="127" t="s">
        <v>422</v>
      </c>
      <c r="AC5" s="128" t="s">
        <v>231</v>
      </c>
    </row>
    <row r="6" spans="1:29" s="67" customFormat="1" ht="32.25" customHeight="1" x14ac:dyDescent="0.15">
      <c r="A6" s="232"/>
      <c r="B6" s="232"/>
      <c r="C6" s="92" t="s">
        <v>31</v>
      </c>
      <c r="D6" s="92" t="s">
        <v>176</v>
      </c>
      <c r="E6" s="92" t="s">
        <v>128</v>
      </c>
      <c r="F6" s="92" t="s">
        <v>172</v>
      </c>
      <c r="G6" s="92" t="s">
        <v>35</v>
      </c>
      <c r="H6" s="92" t="s">
        <v>177</v>
      </c>
      <c r="I6" s="92" t="s">
        <v>131</v>
      </c>
      <c r="J6" s="92" t="s">
        <v>178</v>
      </c>
      <c r="K6" s="92" t="s">
        <v>341</v>
      </c>
      <c r="L6" s="92" t="s">
        <v>179</v>
      </c>
      <c r="M6" s="92" t="s">
        <v>375</v>
      </c>
      <c r="N6" s="92" t="s">
        <v>180</v>
      </c>
      <c r="O6" s="92" t="s">
        <v>181</v>
      </c>
      <c r="P6" s="97" t="s">
        <v>342</v>
      </c>
      <c r="Q6" s="96" t="s">
        <v>343</v>
      </c>
      <c r="R6" s="96" t="s">
        <v>182</v>
      </c>
      <c r="S6" s="96" t="s">
        <v>183</v>
      </c>
      <c r="T6" s="92" t="s">
        <v>184</v>
      </c>
      <c r="U6" s="92"/>
      <c r="V6" s="92" t="s">
        <v>185</v>
      </c>
      <c r="W6" s="92"/>
      <c r="X6" s="92"/>
      <c r="Y6" s="92"/>
      <c r="Z6" s="92"/>
      <c r="AA6" s="92" t="s">
        <v>333</v>
      </c>
      <c r="AB6" s="129" t="s">
        <v>186</v>
      </c>
      <c r="AC6" s="129" t="s">
        <v>187</v>
      </c>
    </row>
    <row r="7" spans="1:29" s="136" customFormat="1" ht="36" customHeight="1" x14ac:dyDescent="0.15">
      <c r="A7" s="131"/>
      <c r="B7" s="132" t="s">
        <v>8</v>
      </c>
      <c r="C7" s="133">
        <f>SUM(C8:C19)-C8</f>
        <v>178</v>
      </c>
      <c r="D7" s="133">
        <f t="shared" ref="D7:AC7" si="0">SUM(D8:D19)-D8</f>
        <v>365</v>
      </c>
      <c r="E7" s="133">
        <f t="shared" si="0"/>
        <v>2</v>
      </c>
      <c r="F7" s="133">
        <f t="shared" si="0"/>
        <v>558</v>
      </c>
      <c r="G7" s="133">
        <f t="shared" si="0"/>
        <v>8033</v>
      </c>
      <c r="H7" s="133">
        <f t="shared" si="0"/>
        <v>361</v>
      </c>
      <c r="I7" s="133">
        <f t="shared" si="0"/>
        <v>39</v>
      </c>
      <c r="J7" s="133">
        <f t="shared" si="0"/>
        <v>545</v>
      </c>
      <c r="K7" s="134">
        <f t="shared" si="0"/>
        <v>33.119999999999997</v>
      </c>
      <c r="L7" s="133">
        <f t="shared" si="0"/>
        <v>8630</v>
      </c>
      <c r="M7" s="134">
        <f t="shared" si="0"/>
        <v>519.36</v>
      </c>
      <c r="N7" s="134">
        <f t="shared" si="0"/>
        <v>497.75999999999993</v>
      </c>
      <c r="O7" s="134">
        <f t="shared" si="0"/>
        <v>21.600000000000026</v>
      </c>
      <c r="P7" s="133">
        <f t="shared" si="0"/>
        <v>-197</v>
      </c>
      <c r="Q7" s="134">
        <f t="shared" si="0"/>
        <v>-26.520000000000003</v>
      </c>
      <c r="R7" s="134">
        <f t="shared" si="0"/>
        <v>-16.8</v>
      </c>
      <c r="S7" s="134">
        <f t="shared" si="0"/>
        <v>-9.7199999999999989</v>
      </c>
      <c r="T7" s="134">
        <f t="shared" si="0"/>
        <v>33</v>
      </c>
      <c r="U7" s="134"/>
      <c r="V7" s="134">
        <f t="shared" si="0"/>
        <v>-14.34</v>
      </c>
      <c r="W7" s="134"/>
      <c r="X7" s="134"/>
      <c r="Y7" s="134"/>
      <c r="Z7" s="134"/>
      <c r="AA7" s="134">
        <f t="shared" si="0"/>
        <v>-2.3399999999999794</v>
      </c>
      <c r="AB7" s="134">
        <f t="shared" si="0"/>
        <v>-24.66</v>
      </c>
      <c r="AC7" s="134">
        <f t="shared" si="0"/>
        <v>22.320000000000025</v>
      </c>
    </row>
    <row r="8" spans="1:29" s="138" customFormat="1" ht="36" customHeight="1" x14ac:dyDescent="0.15">
      <c r="A8" s="150">
        <v>1</v>
      </c>
      <c r="B8" s="137" t="s">
        <v>9</v>
      </c>
      <c r="C8" s="133">
        <f>SUM(C9:C12)</f>
        <v>7</v>
      </c>
      <c r="D8" s="133">
        <f>SUM(D9:D12)</f>
        <v>0</v>
      </c>
      <c r="E8" s="133"/>
      <c r="F8" s="133">
        <f>SUM(F9:F12)</f>
        <v>26</v>
      </c>
      <c r="G8" s="133"/>
      <c r="H8" s="133">
        <f t="shared" ref="H8:T8" si="1">SUM(H9:H12)</f>
        <v>2</v>
      </c>
      <c r="I8" s="133">
        <f t="shared" si="1"/>
        <v>0</v>
      </c>
      <c r="J8" s="133">
        <f t="shared" si="1"/>
        <v>7</v>
      </c>
      <c r="K8" s="134">
        <f t="shared" si="1"/>
        <v>0.84</v>
      </c>
      <c r="L8" s="133">
        <f t="shared" si="1"/>
        <v>26</v>
      </c>
      <c r="M8" s="134">
        <f t="shared" si="1"/>
        <v>3.12</v>
      </c>
      <c r="N8" s="134">
        <f t="shared" si="1"/>
        <v>1.56</v>
      </c>
      <c r="O8" s="134">
        <f t="shared" si="1"/>
        <v>1.5600000000000003</v>
      </c>
      <c r="P8" s="133">
        <f t="shared" si="1"/>
        <v>-24</v>
      </c>
      <c r="Q8" s="134">
        <f t="shared" si="1"/>
        <v>-5.76</v>
      </c>
      <c r="R8" s="134">
        <f t="shared" si="1"/>
        <v>-3.12</v>
      </c>
      <c r="S8" s="134">
        <f t="shared" si="1"/>
        <v>-2.6400000000000006</v>
      </c>
      <c r="T8" s="134">
        <f t="shared" si="1"/>
        <v>0.84</v>
      </c>
      <c r="U8" s="134"/>
      <c r="V8" s="134"/>
      <c r="W8" s="134"/>
      <c r="X8" s="134"/>
      <c r="Y8" s="134"/>
      <c r="Z8" s="134"/>
      <c r="AA8" s="134">
        <f>SUM(AA9:AA12)</f>
        <v>-1.0800000000000003</v>
      </c>
      <c r="AB8" s="135"/>
      <c r="AC8" s="134">
        <f>SUM(AC9:AC12)</f>
        <v>0.48</v>
      </c>
    </row>
    <row r="9" spans="1:29" s="138" customFormat="1" ht="36" customHeight="1" x14ac:dyDescent="0.15">
      <c r="A9" s="150"/>
      <c r="B9" s="139" t="s">
        <v>237</v>
      </c>
      <c r="C9" s="140">
        <v>1</v>
      </c>
      <c r="D9" s="140"/>
      <c r="E9" s="140"/>
      <c r="F9" s="140">
        <v>1</v>
      </c>
      <c r="G9" s="140"/>
      <c r="H9" s="140"/>
      <c r="I9" s="140"/>
      <c r="J9" s="140">
        <v>1</v>
      </c>
      <c r="K9" s="141">
        <f>J9*0.3*0.4</f>
        <v>0.12</v>
      </c>
      <c r="L9" s="140">
        <v>1</v>
      </c>
      <c r="M9" s="141">
        <f>L9*0.3*0.4</f>
        <v>0.12</v>
      </c>
      <c r="N9" s="141"/>
      <c r="O9" s="141">
        <f>M9-N9</f>
        <v>0.12</v>
      </c>
      <c r="P9" s="140">
        <f t="shared" ref="P9:P19" si="2">H9-F9</f>
        <v>-1</v>
      </c>
      <c r="Q9" s="141">
        <f>P9*0.3*0.4*2</f>
        <v>-0.24</v>
      </c>
      <c r="R9" s="141"/>
      <c r="S9" s="141">
        <f>Q9-R9</f>
        <v>-0.24</v>
      </c>
      <c r="T9" s="141">
        <v>0.12</v>
      </c>
      <c r="U9" s="141"/>
      <c r="V9" s="141"/>
      <c r="W9" s="141"/>
      <c r="X9" s="141"/>
      <c r="Y9" s="141"/>
      <c r="Z9" s="141"/>
      <c r="AA9" s="141">
        <f>K9+O9+S9-T9+V9</f>
        <v>-0.12</v>
      </c>
      <c r="AB9" s="149">
        <f>AA9</f>
        <v>-0.12</v>
      </c>
      <c r="AC9" s="142"/>
    </row>
    <row r="10" spans="1:29" s="138" customFormat="1" ht="36" customHeight="1" x14ac:dyDescent="0.15">
      <c r="A10" s="150"/>
      <c r="B10" s="139" t="s">
        <v>261</v>
      </c>
      <c r="C10" s="140">
        <v>6</v>
      </c>
      <c r="D10" s="140"/>
      <c r="E10" s="140"/>
      <c r="F10" s="140">
        <v>11</v>
      </c>
      <c r="G10" s="140"/>
      <c r="H10" s="140"/>
      <c r="I10" s="140"/>
      <c r="J10" s="140">
        <v>6</v>
      </c>
      <c r="K10" s="141">
        <f>J10*0.3*0.4</f>
        <v>0.72</v>
      </c>
      <c r="L10" s="140">
        <v>11</v>
      </c>
      <c r="M10" s="141">
        <f>L10*0.3*0.4</f>
        <v>1.32</v>
      </c>
      <c r="N10" s="141">
        <v>0.72</v>
      </c>
      <c r="O10" s="141">
        <f>M10-N10</f>
        <v>0.60000000000000009</v>
      </c>
      <c r="P10" s="140">
        <f t="shared" si="2"/>
        <v>-11</v>
      </c>
      <c r="Q10" s="141">
        <f t="shared" ref="Q10:Q12" si="3">P10*0.3*0.4*2</f>
        <v>-2.64</v>
      </c>
      <c r="R10" s="141">
        <v>-1.44</v>
      </c>
      <c r="S10" s="141">
        <f t="shared" ref="S10:S11" si="4">Q10-R10</f>
        <v>-1.2000000000000002</v>
      </c>
      <c r="T10" s="141">
        <v>0.72</v>
      </c>
      <c r="U10" s="141"/>
      <c r="V10" s="141"/>
      <c r="W10" s="141"/>
      <c r="X10" s="141"/>
      <c r="Y10" s="141"/>
      <c r="Z10" s="141"/>
      <c r="AA10" s="141">
        <f t="shared" ref="AA10:AA19" si="5">K10+O10+S10-T10+V10</f>
        <v>-0.60000000000000009</v>
      </c>
      <c r="AB10" s="149">
        <f t="shared" ref="AB10:AB11" si="6">AA10</f>
        <v>-0.60000000000000009</v>
      </c>
      <c r="AC10" s="142"/>
    </row>
    <row r="11" spans="1:29" s="138" customFormat="1" ht="36" customHeight="1" x14ac:dyDescent="0.15">
      <c r="A11" s="150"/>
      <c r="B11" s="139" t="s">
        <v>243</v>
      </c>
      <c r="C11" s="140"/>
      <c r="D11" s="140"/>
      <c r="E11" s="140"/>
      <c r="F11" s="140">
        <v>14</v>
      </c>
      <c r="G11" s="140"/>
      <c r="H11" s="140"/>
      <c r="I11" s="140"/>
      <c r="J11" s="140"/>
      <c r="K11" s="141"/>
      <c r="L11" s="140">
        <v>14</v>
      </c>
      <c r="M11" s="141">
        <f>L11*0.3*0.4</f>
        <v>1.6800000000000002</v>
      </c>
      <c r="N11" s="141">
        <v>0.84</v>
      </c>
      <c r="O11" s="141">
        <f>M11-N11</f>
        <v>0.84000000000000019</v>
      </c>
      <c r="P11" s="140">
        <f t="shared" si="2"/>
        <v>-14</v>
      </c>
      <c r="Q11" s="141">
        <f t="shared" si="3"/>
        <v>-3.3600000000000003</v>
      </c>
      <c r="R11" s="141">
        <v>-1.68</v>
      </c>
      <c r="S11" s="141">
        <f t="shared" si="4"/>
        <v>-1.6800000000000004</v>
      </c>
      <c r="T11" s="141"/>
      <c r="U11" s="141"/>
      <c r="V11" s="141"/>
      <c r="W11" s="141"/>
      <c r="X11" s="141"/>
      <c r="Y11" s="141"/>
      <c r="Z11" s="141"/>
      <c r="AA11" s="141">
        <f t="shared" si="5"/>
        <v>-0.84000000000000019</v>
      </c>
      <c r="AB11" s="149">
        <f t="shared" si="6"/>
        <v>-0.84000000000000019</v>
      </c>
      <c r="AC11" s="142"/>
    </row>
    <row r="12" spans="1:29" s="138" customFormat="1" ht="36" customHeight="1" x14ac:dyDescent="0.15">
      <c r="A12" s="150"/>
      <c r="B12" s="168" t="s">
        <v>257</v>
      </c>
      <c r="C12" s="140"/>
      <c r="D12" s="140"/>
      <c r="E12" s="140"/>
      <c r="F12" s="140"/>
      <c r="G12" s="140"/>
      <c r="H12" s="140">
        <v>2</v>
      </c>
      <c r="I12" s="140"/>
      <c r="J12" s="140"/>
      <c r="K12" s="141"/>
      <c r="L12" s="140"/>
      <c r="M12" s="141"/>
      <c r="N12" s="141"/>
      <c r="O12" s="141"/>
      <c r="P12" s="140">
        <f t="shared" si="2"/>
        <v>2</v>
      </c>
      <c r="Q12" s="141">
        <f t="shared" si="3"/>
        <v>0.48</v>
      </c>
      <c r="R12" s="141"/>
      <c r="S12" s="141">
        <f>Q12-R12</f>
        <v>0.48</v>
      </c>
      <c r="T12" s="141"/>
      <c r="U12" s="141"/>
      <c r="V12" s="141"/>
      <c r="W12" s="141"/>
      <c r="X12" s="141"/>
      <c r="Y12" s="141"/>
      <c r="Z12" s="141"/>
      <c r="AA12" s="141">
        <f t="shared" si="5"/>
        <v>0.48</v>
      </c>
      <c r="AB12" s="142"/>
      <c r="AC12" s="142">
        <v>0.48</v>
      </c>
    </row>
    <row r="13" spans="1:29" s="138" customFormat="1" ht="36" customHeight="1" x14ac:dyDescent="0.15">
      <c r="A13" s="150">
        <v>2</v>
      </c>
      <c r="B13" s="137" t="s">
        <v>10</v>
      </c>
      <c r="C13" s="140">
        <v>44</v>
      </c>
      <c r="D13" s="140">
        <v>28</v>
      </c>
      <c r="E13" s="140"/>
      <c r="F13" s="140">
        <v>175</v>
      </c>
      <c r="G13" s="133">
        <v>46</v>
      </c>
      <c r="H13" s="133">
        <v>2</v>
      </c>
      <c r="I13" s="133"/>
      <c r="J13" s="133">
        <f t="shared" ref="J13:J18" si="7">C13+D13+E13</f>
        <v>72</v>
      </c>
      <c r="K13" s="134">
        <f>J13*0.3*0.2</f>
        <v>4.3199999999999994</v>
      </c>
      <c r="L13" s="133">
        <f t="shared" ref="L13:L18" si="8">F13+G13+I13</f>
        <v>221</v>
      </c>
      <c r="M13" s="134">
        <f t="shared" ref="M13:M19" si="9">L13*0.3*0.2</f>
        <v>13.26</v>
      </c>
      <c r="N13" s="134">
        <v>10.44</v>
      </c>
      <c r="O13" s="134">
        <f t="shared" ref="O13:O19" si="10">M13-N13</f>
        <v>2.8200000000000003</v>
      </c>
      <c r="P13" s="133">
        <f t="shared" si="2"/>
        <v>-173</v>
      </c>
      <c r="Q13" s="134">
        <f>P13*0.3*0.2*2</f>
        <v>-20.76</v>
      </c>
      <c r="R13" s="134">
        <v>-15.48</v>
      </c>
      <c r="S13" s="134">
        <f t="shared" ref="S13:S19" si="11">Q13-R13</f>
        <v>-5.2800000000000011</v>
      </c>
      <c r="T13" s="134">
        <f>U13*0.3*0.2</f>
        <v>4.3200000000000012</v>
      </c>
      <c r="U13" s="145">
        <f>12.96/0.6/0.3</f>
        <v>72.000000000000014</v>
      </c>
      <c r="V13" s="134">
        <f>Z13</f>
        <v>-5.6999999999999993</v>
      </c>
      <c r="W13" s="145">
        <v>58</v>
      </c>
      <c r="X13" s="134">
        <f>W13*0.3*0.2</f>
        <v>3.48</v>
      </c>
      <c r="Y13" s="134">
        <v>9.18</v>
      </c>
      <c r="Z13" s="134">
        <f>X13-Y13</f>
        <v>-5.6999999999999993</v>
      </c>
      <c r="AA13" s="134">
        <f>K13+O13+S13-T13+V13</f>
        <v>-8.1600000000000019</v>
      </c>
      <c r="AB13" s="135">
        <f>AA13</f>
        <v>-8.1600000000000019</v>
      </c>
      <c r="AC13" s="135"/>
    </row>
    <row r="14" spans="1:29" s="138" customFormat="1" ht="36" customHeight="1" x14ac:dyDescent="0.15">
      <c r="A14" s="150">
        <v>3</v>
      </c>
      <c r="B14" s="137" t="s">
        <v>11</v>
      </c>
      <c r="C14" s="140">
        <v>87</v>
      </c>
      <c r="D14" s="140">
        <v>1</v>
      </c>
      <c r="E14" s="140"/>
      <c r="F14" s="140">
        <v>169</v>
      </c>
      <c r="G14" s="133">
        <v>80</v>
      </c>
      <c r="H14" s="133">
        <v>1</v>
      </c>
      <c r="I14" s="133"/>
      <c r="J14" s="133">
        <f t="shared" si="7"/>
        <v>88</v>
      </c>
      <c r="K14" s="134">
        <f>J14*0.3*0.2</f>
        <v>5.28</v>
      </c>
      <c r="L14" s="133">
        <f t="shared" si="8"/>
        <v>249</v>
      </c>
      <c r="M14" s="134">
        <f t="shared" si="9"/>
        <v>14.940000000000001</v>
      </c>
      <c r="N14" s="134">
        <v>10.86</v>
      </c>
      <c r="O14" s="134">
        <f t="shared" si="10"/>
        <v>4.0800000000000018</v>
      </c>
      <c r="P14" s="133">
        <f t="shared" si="2"/>
        <v>-168</v>
      </c>
      <c r="Q14" s="134">
        <f t="shared" ref="Q14:Q19" si="12">P14*0.3*0.2*2</f>
        <v>-20.16</v>
      </c>
      <c r="R14" s="134">
        <v>-11.64</v>
      </c>
      <c r="S14" s="134">
        <f t="shared" si="11"/>
        <v>-8.52</v>
      </c>
      <c r="T14" s="134">
        <f t="shared" ref="T14:T19" si="13">U14*0.3*0.2</f>
        <v>5.2800000000000011</v>
      </c>
      <c r="U14" s="145">
        <f>15.84/0.6/0.3</f>
        <v>88.000000000000014</v>
      </c>
      <c r="V14" s="134">
        <f>Z14</f>
        <v>-6.6</v>
      </c>
      <c r="W14" s="145">
        <v>86</v>
      </c>
      <c r="X14" s="134">
        <f t="shared" ref="X14:X19" si="14">W14*0.3*0.2</f>
        <v>5.16</v>
      </c>
      <c r="Y14" s="134">
        <v>11.76</v>
      </c>
      <c r="Z14" s="134">
        <f t="shared" ref="Z14:Z19" si="15">X14-Y14</f>
        <v>-6.6</v>
      </c>
      <c r="AA14" s="134">
        <f t="shared" si="5"/>
        <v>-11.039999999999997</v>
      </c>
      <c r="AB14" s="135">
        <f t="shared" ref="AB14:AB15" si="16">AA14</f>
        <v>-11.039999999999997</v>
      </c>
      <c r="AC14" s="135"/>
    </row>
    <row r="15" spans="1:29" s="138" customFormat="1" ht="36" customHeight="1" x14ac:dyDescent="0.15">
      <c r="A15" s="150">
        <v>4</v>
      </c>
      <c r="B15" s="137" t="s">
        <v>12</v>
      </c>
      <c r="C15" s="140"/>
      <c r="D15" s="140"/>
      <c r="E15" s="140"/>
      <c r="F15" s="140">
        <v>26</v>
      </c>
      <c r="G15" s="133">
        <v>541</v>
      </c>
      <c r="H15" s="133">
        <v>10</v>
      </c>
      <c r="I15" s="133">
        <v>4</v>
      </c>
      <c r="J15" s="133"/>
      <c r="K15" s="134"/>
      <c r="L15" s="133">
        <f t="shared" si="8"/>
        <v>571</v>
      </c>
      <c r="M15" s="134">
        <f t="shared" si="9"/>
        <v>34.26</v>
      </c>
      <c r="N15" s="134">
        <v>33.96</v>
      </c>
      <c r="O15" s="134">
        <f t="shared" si="10"/>
        <v>0.29999999999999716</v>
      </c>
      <c r="P15" s="133">
        <f t="shared" si="2"/>
        <v>-16</v>
      </c>
      <c r="Q15" s="134">
        <f t="shared" si="12"/>
        <v>-1.92</v>
      </c>
      <c r="R15" s="134">
        <v>-0.6</v>
      </c>
      <c r="S15" s="134">
        <f t="shared" si="11"/>
        <v>-1.3199999999999998</v>
      </c>
      <c r="T15" s="134">
        <f t="shared" si="13"/>
        <v>0</v>
      </c>
      <c r="U15" s="145"/>
      <c r="V15" s="134"/>
      <c r="W15" s="145">
        <v>476</v>
      </c>
      <c r="X15" s="134">
        <f t="shared" si="14"/>
        <v>28.56</v>
      </c>
      <c r="Y15" s="134">
        <v>22.92</v>
      </c>
      <c r="Z15" s="134">
        <f t="shared" si="15"/>
        <v>5.639999999999997</v>
      </c>
      <c r="AA15" s="134">
        <f t="shared" si="5"/>
        <v>-1.0200000000000027</v>
      </c>
      <c r="AB15" s="135">
        <f t="shared" si="16"/>
        <v>-1.0200000000000027</v>
      </c>
      <c r="AC15" s="135"/>
    </row>
    <row r="16" spans="1:29" s="138" customFormat="1" ht="36" customHeight="1" x14ac:dyDescent="0.15">
      <c r="A16" s="150">
        <v>5</v>
      </c>
      <c r="B16" s="137" t="s">
        <v>13</v>
      </c>
      <c r="C16" s="140">
        <v>5</v>
      </c>
      <c r="D16" s="140"/>
      <c r="E16" s="140"/>
      <c r="F16" s="140">
        <v>7</v>
      </c>
      <c r="G16" s="133">
        <v>105</v>
      </c>
      <c r="H16" s="133">
        <v>5</v>
      </c>
      <c r="I16" s="133"/>
      <c r="J16" s="133">
        <f>C16+D16+E16</f>
        <v>5</v>
      </c>
      <c r="K16" s="134">
        <f>J16*0.3*0.2</f>
        <v>0.30000000000000004</v>
      </c>
      <c r="L16" s="133">
        <f t="shared" si="8"/>
        <v>112</v>
      </c>
      <c r="M16" s="134">
        <f t="shared" si="9"/>
        <v>6.7200000000000006</v>
      </c>
      <c r="N16" s="134">
        <v>6.24</v>
      </c>
      <c r="O16" s="134">
        <f t="shared" si="10"/>
        <v>0.48000000000000043</v>
      </c>
      <c r="P16" s="133">
        <f t="shared" si="2"/>
        <v>-2</v>
      </c>
      <c r="Q16" s="134">
        <f t="shared" si="12"/>
        <v>-0.24</v>
      </c>
      <c r="R16" s="134">
        <v>-0.36</v>
      </c>
      <c r="S16" s="134">
        <f t="shared" si="11"/>
        <v>0.12</v>
      </c>
      <c r="T16" s="134">
        <f t="shared" si="13"/>
        <v>0.30000000000000004</v>
      </c>
      <c r="U16" s="146">
        <f>0.9/0.6/0.3</f>
        <v>5</v>
      </c>
      <c r="V16" s="134"/>
      <c r="W16" s="145">
        <v>89</v>
      </c>
      <c r="X16" s="134">
        <f t="shared" si="14"/>
        <v>5.34</v>
      </c>
      <c r="Y16" s="143">
        <v>3.66</v>
      </c>
      <c r="Z16" s="134">
        <f t="shared" si="15"/>
        <v>1.6799999999999997</v>
      </c>
      <c r="AA16" s="134">
        <f t="shared" si="5"/>
        <v>0.60000000000000042</v>
      </c>
      <c r="AB16" s="135"/>
      <c r="AC16" s="135">
        <f t="shared" ref="AC16:AC18" si="17">AA16</f>
        <v>0.60000000000000042</v>
      </c>
    </row>
    <row r="17" spans="1:29" s="138" customFormat="1" ht="36" customHeight="1" x14ac:dyDescent="0.15">
      <c r="A17" s="150">
        <v>6</v>
      </c>
      <c r="B17" s="137" t="s">
        <v>14</v>
      </c>
      <c r="C17" s="140"/>
      <c r="D17" s="140">
        <v>62</v>
      </c>
      <c r="E17" s="140">
        <v>1</v>
      </c>
      <c r="F17" s="140">
        <v>82</v>
      </c>
      <c r="G17" s="144">
        <v>3318</v>
      </c>
      <c r="H17" s="133">
        <v>129</v>
      </c>
      <c r="I17" s="133">
        <v>17</v>
      </c>
      <c r="J17" s="133">
        <f t="shared" si="7"/>
        <v>63</v>
      </c>
      <c r="K17" s="134">
        <f>J17*0.3*0.2</f>
        <v>3.78</v>
      </c>
      <c r="L17" s="133">
        <f>F17+G17+I17</f>
        <v>3417</v>
      </c>
      <c r="M17" s="134">
        <f t="shared" si="9"/>
        <v>205.01999999999998</v>
      </c>
      <c r="N17" s="134">
        <v>200.16</v>
      </c>
      <c r="O17" s="134">
        <f t="shared" si="10"/>
        <v>4.8599999999999852</v>
      </c>
      <c r="P17" s="133">
        <f t="shared" si="2"/>
        <v>47</v>
      </c>
      <c r="Q17" s="134">
        <f t="shared" si="12"/>
        <v>5.6400000000000006</v>
      </c>
      <c r="R17" s="134">
        <v>5.04</v>
      </c>
      <c r="S17" s="134">
        <f t="shared" si="11"/>
        <v>0.60000000000000053</v>
      </c>
      <c r="T17" s="134">
        <f t="shared" si="13"/>
        <v>3.7200000000000006</v>
      </c>
      <c r="U17" s="146">
        <f>11.16/0.6/0.3</f>
        <v>62.000000000000007</v>
      </c>
      <c r="V17" s="134"/>
      <c r="W17" s="145">
        <v>2871</v>
      </c>
      <c r="X17" s="134">
        <f t="shared" si="14"/>
        <v>172.26</v>
      </c>
      <c r="Y17" s="143">
        <v>92.04</v>
      </c>
      <c r="Z17" s="134">
        <f t="shared" si="15"/>
        <v>80.219999999999985</v>
      </c>
      <c r="AA17" s="134">
        <f t="shared" si="5"/>
        <v>5.5199999999999836</v>
      </c>
      <c r="AB17" s="135"/>
      <c r="AC17" s="135">
        <f t="shared" si="17"/>
        <v>5.5199999999999836</v>
      </c>
    </row>
    <row r="18" spans="1:29" s="138" customFormat="1" ht="36" customHeight="1" x14ac:dyDescent="0.15">
      <c r="A18" s="150">
        <v>7</v>
      </c>
      <c r="B18" s="137" t="s">
        <v>15</v>
      </c>
      <c r="C18" s="140">
        <v>35</v>
      </c>
      <c r="D18" s="140">
        <v>222</v>
      </c>
      <c r="E18" s="140"/>
      <c r="F18" s="140">
        <v>73</v>
      </c>
      <c r="G18" s="144">
        <v>3859</v>
      </c>
      <c r="H18" s="133">
        <v>198</v>
      </c>
      <c r="I18" s="133">
        <v>17</v>
      </c>
      <c r="J18" s="133">
        <f t="shared" si="7"/>
        <v>257</v>
      </c>
      <c r="K18" s="134">
        <f>J18*0.3*0.2</f>
        <v>15.42</v>
      </c>
      <c r="L18" s="133">
        <f t="shared" si="8"/>
        <v>3949</v>
      </c>
      <c r="M18" s="134">
        <f t="shared" si="9"/>
        <v>236.94000000000003</v>
      </c>
      <c r="N18" s="134">
        <v>228.42</v>
      </c>
      <c r="O18" s="134">
        <f t="shared" si="10"/>
        <v>8.5200000000000387</v>
      </c>
      <c r="P18" s="133">
        <f t="shared" si="2"/>
        <v>125</v>
      </c>
      <c r="Q18" s="134">
        <f t="shared" si="12"/>
        <v>15</v>
      </c>
      <c r="R18" s="134">
        <v>7.8</v>
      </c>
      <c r="S18" s="134">
        <f t="shared" si="11"/>
        <v>7.2</v>
      </c>
      <c r="T18" s="134">
        <f t="shared" si="13"/>
        <v>15.42</v>
      </c>
      <c r="U18" s="146">
        <f>46.26/0.6/0.3</f>
        <v>257</v>
      </c>
      <c r="V18" s="134"/>
      <c r="W18" s="145">
        <v>3784</v>
      </c>
      <c r="X18" s="134">
        <f t="shared" si="14"/>
        <v>227.04000000000002</v>
      </c>
      <c r="Y18" s="143">
        <v>131.94</v>
      </c>
      <c r="Z18" s="134">
        <f t="shared" si="15"/>
        <v>95.100000000000023</v>
      </c>
      <c r="AA18" s="134">
        <f t="shared" si="5"/>
        <v>15.72000000000004</v>
      </c>
      <c r="AB18" s="135"/>
      <c r="AC18" s="135">
        <f t="shared" si="17"/>
        <v>15.72000000000004</v>
      </c>
    </row>
    <row r="19" spans="1:29" s="138" customFormat="1" ht="36" customHeight="1" x14ac:dyDescent="0.15">
      <c r="A19" s="150">
        <v>8</v>
      </c>
      <c r="B19" s="137" t="s">
        <v>16</v>
      </c>
      <c r="C19" s="133"/>
      <c r="D19" s="133">
        <v>52</v>
      </c>
      <c r="E19" s="133">
        <v>1</v>
      </c>
      <c r="F19" s="133"/>
      <c r="G19" s="133">
        <v>84</v>
      </c>
      <c r="H19" s="133">
        <v>14</v>
      </c>
      <c r="I19" s="133">
        <v>1</v>
      </c>
      <c r="J19" s="133">
        <f t="shared" ref="J19" si="18">C19+D19+E19</f>
        <v>53</v>
      </c>
      <c r="K19" s="134">
        <f>J19*0.3*0.2</f>
        <v>3.1799999999999997</v>
      </c>
      <c r="L19" s="133">
        <f>F19+G19+I19</f>
        <v>85</v>
      </c>
      <c r="M19" s="134">
        <f t="shared" si="9"/>
        <v>5.1000000000000005</v>
      </c>
      <c r="N19" s="134">
        <v>6.12</v>
      </c>
      <c r="O19" s="134">
        <f t="shared" si="10"/>
        <v>-1.0199999999999996</v>
      </c>
      <c r="P19" s="133">
        <f t="shared" si="2"/>
        <v>14</v>
      </c>
      <c r="Q19" s="134">
        <f t="shared" si="12"/>
        <v>1.6800000000000002</v>
      </c>
      <c r="R19" s="134">
        <v>1.56</v>
      </c>
      <c r="S19" s="134">
        <f t="shared" si="11"/>
        <v>0.12000000000000011</v>
      </c>
      <c r="T19" s="134">
        <f t="shared" si="13"/>
        <v>3.12</v>
      </c>
      <c r="U19" s="146">
        <f>9.36/0.6/0.3</f>
        <v>52</v>
      </c>
      <c r="V19" s="134">
        <f>Z19</f>
        <v>-2.04</v>
      </c>
      <c r="W19" s="145">
        <v>27</v>
      </c>
      <c r="X19" s="134">
        <f t="shared" si="14"/>
        <v>1.62</v>
      </c>
      <c r="Y19" s="134">
        <v>3.66</v>
      </c>
      <c r="Z19" s="134">
        <f t="shared" si="15"/>
        <v>-2.04</v>
      </c>
      <c r="AA19" s="134">
        <f t="shared" si="5"/>
        <v>-2.88</v>
      </c>
      <c r="AB19" s="135">
        <f>AA19</f>
        <v>-2.88</v>
      </c>
      <c r="AC19" s="135"/>
    </row>
  </sheetData>
  <mergeCells count="15">
    <mergeCell ref="W4:Z4"/>
    <mergeCell ref="A1:B1"/>
    <mergeCell ref="A2:AC2"/>
    <mergeCell ref="C4:E4"/>
    <mergeCell ref="F4:I4"/>
    <mergeCell ref="J4:K4"/>
    <mergeCell ref="L4:O4"/>
    <mergeCell ref="P4:S4"/>
    <mergeCell ref="AB4:AC4"/>
    <mergeCell ref="A4:A6"/>
    <mergeCell ref="B4:B6"/>
    <mergeCell ref="T4:T5"/>
    <mergeCell ref="V4:V5"/>
    <mergeCell ref="AA4:AA5"/>
    <mergeCell ref="AB3:AC3"/>
  </mergeCells>
  <phoneticPr fontId="55" type="noConversion"/>
  <conditionalFormatting sqref="B4">
    <cfRule type="duplicateValues" dxfId="3" priority="4"/>
  </conditionalFormatting>
  <printOptions horizontalCentered="1"/>
  <pageMargins left="7.874015748031496E-2" right="0.15748031496062992" top="1.3779527559055118" bottom="0.11811023622047245" header="0.31496062992125984" footer="0.19685039370078741"/>
  <pageSetup paperSize="9" scale="63" fitToHeight="2" orientation="landscape" r:id="rId1"/>
  <headerFooter>
    <oddFooter>&amp;C&amp;"宋体,加粗"&amp;8第&amp;"Times New Roman,加粗" &amp;P &amp;"宋体,加粗"页，共&amp;"Times New Roman,加粗" &amp;N &amp;"宋体,加粗"页</oddFooter>
  </headerFooter>
  <ignoredErrors>
    <ignoredError sqref="L13:L17 L19 L18" formula="1"/>
    <ignoredError sqref="C8:I8 N8 R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AF8C6-D2D3-4D4C-A287-CFD7A6E7F673}">
  <dimension ref="A1:AC18"/>
  <sheetViews>
    <sheetView zoomScale="70" zoomScaleNormal="70" workbookViewId="0">
      <pane xSplit="2" ySplit="6" topLeftCell="C7" activePane="bottomRight" state="frozen"/>
      <selection activeCell="G34" sqref="G34"/>
      <selection pane="topRight" activeCell="G34" sqref="G34"/>
      <selection pane="bottomLeft" activeCell="G34" sqref="G34"/>
      <selection pane="bottomRight" activeCell="G34" sqref="G34"/>
    </sheetView>
  </sheetViews>
  <sheetFormatPr defaultColWidth="8.25" defaultRowHeight="18.75" customHeight="1" x14ac:dyDescent="0.15"/>
  <cols>
    <col min="1" max="1" width="4.125" style="28" customWidth="1"/>
    <col min="2" max="2" width="22.625" style="28" customWidth="1"/>
    <col min="3" max="9" width="5.625" style="28" customWidth="1"/>
    <col min="10" max="10" width="8.625" style="28" customWidth="1"/>
    <col min="11" max="11" width="13" style="28" customWidth="1"/>
    <col min="12" max="12" width="8.625" style="28" customWidth="1"/>
    <col min="13" max="13" width="14.375" style="28" bestFit="1" customWidth="1"/>
    <col min="14" max="14" width="12.625" style="28" customWidth="1"/>
    <col min="15" max="15" width="8.625" style="28" customWidth="1"/>
    <col min="16" max="16" width="8.625" style="29" customWidth="1"/>
    <col min="17" max="17" width="16.75" style="30" bestFit="1" customWidth="1"/>
    <col min="18" max="18" width="12.625" style="30" customWidth="1"/>
    <col min="19" max="19" width="10.625" style="30" customWidth="1"/>
    <col min="20" max="20" width="10.625" style="28" customWidth="1"/>
    <col min="21" max="21" width="10.625" style="28" hidden="1" customWidth="1"/>
    <col min="22" max="22" width="12.625" style="28" customWidth="1"/>
    <col min="23" max="26" width="10.625" style="28" hidden="1" customWidth="1"/>
    <col min="27" max="27" width="10.625" style="28" customWidth="1"/>
    <col min="28" max="29" width="8.625" style="28" customWidth="1"/>
    <col min="30" max="16384" width="8.25" style="28"/>
  </cols>
  <sheetData>
    <row r="1" spans="1:29" ht="18.75" customHeight="1" x14ac:dyDescent="0.15">
      <c r="A1" s="208" t="s">
        <v>262</v>
      </c>
      <c r="B1" s="209"/>
    </row>
    <row r="2" spans="1:29" ht="35.25" customHeight="1" x14ac:dyDescent="0.15">
      <c r="A2" s="207" t="s">
        <v>356</v>
      </c>
      <c r="B2" s="207"/>
      <c r="C2" s="207"/>
      <c r="D2" s="207"/>
      <c r="E2" s="207"/>
      <c r="F2" s="207"/>
      <c r="G2" s="207"/>
      <c r="H2" s="207"/>
      <c r="I2" s="207"/>
      <c r="J2" s="207"/>
      <c r="K2" s="207"/>
      <c r="L2" s="207"/>
      <c r="M2" s="207"/>
      <c r="N2" s="207"/>
      <c r="O2" s="207"/>
      <c r="P2" s="223"/>
      <c r="Q2" s="224"/>
      <c r="R2" s="224"/>
      <c r="S2" s="224"/>
      <c r="T2" s="207"/>
      <c r="U2" s="207"/>
      <c r="V2" s="207"/>
      <c r="W2" s="207"/>
      <c r="X2" s="207"/>
      <c r="Y2" s="207"/>
      <c r="Z2" s="207"/>
      <c r="AA2" s="207"/>
      <c r="AB2" s="207"/>
      <c r="AC2" s="207"/>
    </row>
    <row r="3" spans="1:29" ht="18.95" customHeight="1" x14ac:dyDescent="0.15">
      <c r="B3" s="32"/>
      <c r="C3" s="32"/>
      <c r="Q3" s="34"/>
      <c r="R3" s="34"/>
      <c r="S3" s="34"/>
      <c r="T3" s="32"/>
      <c r="U3" s="32"/>
      <c r="V3" s="32"/>
      <c r="W3" s="32"/>
      <c r="X3" s="32"/>
      <c r="Y3" s="32"/>
      <c r="Z3" s="32"/>
      <c r="AB3" s="217" t="s">
        <v>2</v>
      </c>
      <c r="AC3" s="217"/>
    </row>
    <row r="4" spans="1:29" s="67" customFormat="1" ht="34.5" customHeight="1" x14ac:dyDescent="0.15">
      <c r="A4" s="215" t="s">
        <v>320</v>
      </c>
      <c r="B4" s="233" t="s">
        <v>235</v>
      </c>
      <c r="C4" s="225" t="s">
        <v>240</v>
      </c>
      <c r="D4" s="226"/>
      <c r="E4" s="227"/>
      <c r="F4" s="218" t="s">
        <v>236</v>
      </c>
      <c r="G4" s="218"/>
      <c r="H4" s="218"/>
      <c r="I4" s="218"/>
      <c r="J4" s="218" t="s">
        <v>242</v>
      </c>
      <c r="K4" s="218"/>
      <c r="L4" s="225" t="s">
        <v>221</v>
      </c>
      <c r="M4" s="226"/>
      <c r="N4" s="226"/>
      <c r="O4" s="227"/>
      <c r="P4" s="228" t="s">
        <v>346</v>
      </c>
      <c r="Q4" s="229"/>
      <c r="R4" s="229"/>
      <c r="S4" s="229"/>
      <c r="T4" s="234" t="s">
        <v>347</v>
      </c>
      <c r="U4" s="152"/>
      <c r="V4" s="234" t="s">
        <v>349</v>
      </c>
      <c r="W4" s="220" t="s">
        <v>350</v>
      </c>
      <c r="X4" s="221"/>
      <c r="Y4" s="221"/>
      <c r="Z4" s="222"/>
      <c r="AA4" s="227" t="s">
        <v>232</v>
      </c>
      <c r="AB4" s="218" t="s">
        <v>230</v>
      </c>
      <c r="AC4" s="218"/>
    </row>
    <row r="5" spans="1:29" s="67" customFormat="1" ht="69" customHeight="1" x14ac:dyDescent="0.15">
      <c r="A5" s="231"/>
      <c r="B5" s="231"/>
      <c r="C5" s="68" t="s">
        <v>222</v>
      </c>
      <c r="D5" s="68" t="s">
        <v>223</v>
      </c>
      <c r="E5" s="68" t="s">
        <v>224</v>
      </c>
      <c r="F5" s="68" t="s">
        <v>222</v>
      </c>
      <c r="G5" s="68" t="s">
        <v>225</v>
      </c>
      <c r="H5" s="68" t="s">
        <v>226</v>
      </c>
      <c r="I5" s="68" t="s">
        <v>224</v>
      </c>
      <c r="J5" s="68" t="s">
        <v>227</v>
      </c>
      <c r="K5" s="68" t="s">
        <v>228</v>
      </c>
      <c r="L5" s="68" t="s">
        <v>227</v>
      </c>
      <c r="M5" s="82" t="s">
        <v>377</v>
      </c>
      <c r="N5" s="117" t="s">
        <v>357</v>
      </c>
      <c r="O5" s="68" t="s">
        <v>233</v>
      </c>
      <c r="P5" s="84" t="s">
        <v>260</v>
      </c>
      <c r="Q5" s="87" t="s">
        <v>345</v>
      </c>
      <c r="R5" s="83" t="s">
        <v>358</v>
      </c>
      <c r="S5" s="70" t="s">
        <v>234</v>
      </c>
      <c r="T5" s="218"/>
      <c r="U5" s="147" t="s">
        <v>348</v>
      </c>
      <c r="V5" s="218"/>
      <c r="W5" s="148" t="s">
        <v>351</v>
      </c>
      <c r="X5" s="148" t="s">
        <v>353</v>
      </c>
      <c r="Y5" s="117" t="s">
        <v>352</v>
      </c>
      <c r="Z5" s="148" t="s">
        <v>354</v>
      </c>
      <c r="AA5" s="227"/>
      <c r="AB5" s="82" t="s">
        <v>422</v>
      </c>
      <c r="AC5" s="68" t="s">
        <v>231</v>
      </c>
    </row>
    <row r="6" spans="1:29" s="67" customFormat="1" ht="33" customHeight="1" x14ac:dyDescent="0.15">
      <c r="A6" s="232"/>
      <c r="B6" s="232"/>
      <c r="C6" s="92" t="s">
        <v>31</v>
      </c>
      <c r="D6" s="92" t="s">
        <v>176</v>
      </c>
      <c r="E6" s="92" t="s">
        <v>128</v>
      </c>
      <c r="F6" s="92" t="s">
        <v>172</v>
      </c>
      <c r="G6" s="92" t="s">
        <v>35</v>
      </c>
      <c r="H6" s="92" t="s">
        <v>177</v>
      </c>
      <c r="I6" s="92" t="s">
        <v>131</v>
      </c>
      <c r="J6" s="92" t="s">
        <v>178</v>
      </c>
      <c r="K6" s="92" t="s">
        <v>341</v>
      </c>
      <c r="L6" s="92" t="s">
        <v>179</v>
      </c>
      <c r="M6" s="92" t="s">
        <v>375</v>
      </c>
      <c r="N6" s="92" t="s">
        <v>180</v>
      </c>
      <c r="O6" s="92" t="s">
        <v>181</v>
      </c>
      <c r="P6" s="97" t="s">
        <v>342</v>
      </c>
      <c r="Q6" s="96" t="s">
        <v>343</v>
      </c>
      <c r="R6" s="96" t="s">
        <v>182</v>
      </c>
      <c r="S6" s="96" t="s">
        <v>183</v>
      </c>
      <c r="T6" s="92" t="s">
        <v>184</v>
      </c>
      <c r="U6" s="92"/>
      <c r="V6" s="92" t="s">
        <v>359</v>
      </c>
      <c r="W6" s="92"/>
      <c r="X6" s="92"/>
      <c r="Y6" s="92"/>
      <c r="Z6" s="92"/>
      <c r="AA6" s="92" t="s">
        <v>333</v>
      </c>
      <c r="AB6" s="92" t="s">
        <v>188</v>
      </c>
      <c r="AC6" s="92" t="s">
        <v>186</v>
      </c>
    </row>
    <row r="7" spans="1:29" s="75" customFormat="1" ht="39.950000000000003" customHeight="1" x14ac:dyDescent="0.15">
      <c r="A7" s="74"/>
      <c r="B7" s="66" t="s">
        <v>8</v>
      </c>
      <c r="C7" s="133">
        <f t="shared" ref="C7:V7" si="0">SUM(C8:C18)-C8</f>
        <v>71</v>
      </c>
      <c r="D7" s="133">
        <f t="shared" si="0"/>
        <v>183</v>
      </c>
      <c r="E7" s="133">
        <f t="shared" si="0"/>
        <v>3</v>
      </c>
      <c r="F7" s="133">
        <f t="shared" si="0"/>
        <v>276</v>
      </c>
      <c r="G7" s="133">
        <f t="shared" si="0"/>
        <v>4227</v>
      </c>
      <c r="H7" s="133">
        <f t="shared" si="0"/>
        <v>181</v>
      </c>
      <c r="I7" s="133">
        <f t="shared" si="0"/>
        <v>19</v>
      </c>
      <c r="J7" s="133">
        <f t="shared" si="0"/>
        <v>257</v>
      </c>
      <c r="K7" s="134">
        <f t="shared" si="0"/>
        <v>15.959999999999999</v>
      </c>
      <c r="L7" s="133">
        <f t="shared" si="0"/>
        <v>4522</v>
      </c>
      <c r="M7" s="134">
        <f t="shared" si="0"/>
        <v>272.04000000000002</v>
      </c>
      <c r="N7" s="134">
        <f t="shared" si="0"/>
        <v>258.24000000000007</v>
      </c>
      <c r="O7" s="134">
        <f t="shared" si="0"/>
        <v>41.099999999999866</v>
      </c>
      <c r="P7" s="133">
        <f t="shared" si="0"/>
        <v>-95</v>
      </c>
      <c r="Q7" s="134">
        <f t="shared" si="0"/>
        <v>-12.839999999999996</v>
      </c>
      <c r="R7" s="134">
        <f t="shared" si="0"/>
        <v>-14.399999999999999</v>
      </c>
      <c r="S7" s="134">
        <f t="shared" si="0"/>
        <v>1.5600000000000005</v>
      </c>
      <c r="T7" s="134">
        <f t="shared" si="0"/>
        <v>15.780000000000003</v>
      </c>
      <c r="U7" s="134">
        <f t="shared" si="0"/>
        <v>245</v>
      </c>
      <c r="V7" s="134">
        <f t="shared" si="0"/>
        <v>-4.1999999999999993</v>
      </c>
      <c r="W7" s="134"/>
      <c r="X7" s="134"/>
      <c r="Y7" s="134"/>
      <c r="Z7" s="134"/>
      <c r="AA7" s="134">
        <f>SUM(AA8:AA18)-AA8</f>
        <v>38.639999999999866</v>
      </c>
      <c r="AB7" s="134">
        <f>SUM(AB8:AB18)-AB8</f>
        <v>-1.9200000000000179</v>
      </c>
      <c r="AC7" s="134">
        <f>SUM(AC8:AC18)-AC8</f>
        <v>40.559999999999881</v>
      </c>
    </row>
    <row r="8" spans="1:29" ht="39.950000000000003" customHeight="1" x14ac:dyDescent="0.15">
      <c r="A8" s="151">
        <v>1</v>
      </c>
      <c r="B8" s="71" t="s">
        <v>9</v>
      </c>
      <c r="C8" s="133">
        <f>SUM(C9:C11)</f>
        <v>9</v>
      </c>
      <c r="D8" s="133"/>
      <c r="E8" s="133"/>
      <c r="F8" s="133">
        <f>SUM(F9:F11)</f>
        <v>12</v>
      </c>
      <c r="G8" s="133"/>
      <c r="H8" s="133"/>
      <c r="I8" s="133"/>
      <c r="J8" s="133">
        <f t="shared" ref="J8:V8" si="1">SUM(J9:J11)</f>
        <v>9</v>
      </c>
      <c r="K8" s="134">
        <f t="shared" si="1"/>
        <v>1.08</v>
      </c>
      <c r="L8" s="133">
        <f t="shared" si="1"/>
        <v>12</v>
      </c>
      <c r="M8" s="134">
        <f t="shared" si="1"/>
        <v>1.44</v>
      </c>
      <c r="N8" s="134">
        <f t="shared" si="1"/>
        <v>0.84</v>
      </c>
      <c r="O8" s="134">
        <f t="shared" si="1"/>
        <v>0.60000000000000009</v>
      </c>
      <c r="P8" s="133">
        <f t="shared" si="1"/>
        <v>-12</v>
      </c>
      <c r="Q8" s="134">
        <f t="shared" si="1"/>
        <v>-2.88</v>
      </c>
      <c r="R8" s="134">
        <f t="shared" si="1"/>
        <v>-1.68</v>
      </c>
      <c r="S8" s="134">
        <f t="shared" si="1"/>
        <v>-1.2000000000000002</v>
      </c>
      <c r="T8" s="134">
        <f t="shared" si="1"/>
        <v>1.08</v>
      </c>
      <c r="U8" s="134">
        <f t="shared" si="1"/>
        <v>0</v>
      </c>
      <c r="V8" s="134">
        <f t="shared" si="1"/>
        <v>0</v>
      </c>
      <c r="W8" s="134"/>
      <c r="X8" s="134"/>
      <c r="Y8" s="134"/>
      <c r="Z8" s="134"/>
      <c r="AA8" s="134">
        <f>SUM(AA9:AA11)</f>
        <v>-0.60000000000000009</v>
      </c>
      <c r="AB8" s="134"/>
      <c r="AC8" s="134">
        <f>SUM(AC9:AC11)</f>
        <v>0.24</v>
      </c>
    </row>
    <row r="9" spans="1:29" ht="39.950000000000003" customHeight="1" x14ac:dyDescent="0.15">
      <c r="A9" s="151"/>
      <c r="B9" s="77" t="s">
        <v>238</v>
      </c>
      <c r="C9" s="140">
        <v>3</v>
      </c>
      <c r="D9" s="140"/>
      <c r="E9" s="140"/>
      <c r="F9" s="140">
        <v>3</v>
      </c>
      <c r="G9" s="140"/>
      <c r="H9" s="140"/>
      <c r="I9" s="140"/>
      <c r="J9" s="140">
        <v>3</v>
      </c>
      <c r="K9" s="141">
        <f>J9*0.3*0.4</f>
        <v>0.36</v>
      </c>
      <c r="L9" s="140">
        <v>3</v>
      </c>
      <c r="M9" s="141">
        <f>L9*0.3*0.4</f>
        <v>0.36</v>
      </c>
      <c r="N9" s="141">
        <v>0.12</v>
      </c>
      <c r="O9" s="141">
        <f>M9-N9</f>
        <v>0.24</v>
      </c>
      <c r="P9" s="140">
        <f>H9-F9</f>
        <v>-3</v>
      </c>
      <c r="Q9" s="141">
        <f>P9*0.3*0.4*2</f>
        <v>-0.72</v>
      </c>
      <c r="R9" s="141">
        <v>-0.24</v>
      </c>
      <c r="S9" s="141">
        <f>Q9-R9</f>
        <v>-0.48</v>
      </c>
      <c r="T9" s="141">
        <v>0.36</v>
      </c>
      <c r="U9" s="141"/>
      <c r="V9" s="141"/>
      <c r="W9" s="141"/>
      <c r="X9" s="141"/>
      <c r="Y9" s="141"/>
      <c r="Z9" s="141"/>
      <c r="AA9" s="141">
        <f>K9+O9+S9-T9+V9</f>
        <v>-0.24</v>
      </c>
      <c r="AB9" s="141">
        <f>AA9</f>
        <v>-0.24</v>
      </c>
      <c r="AC9" s="141"/>
    </row>
    <row r="10" spans="1:29" ht="39.950000000000003" customHeight="1" x14ac:dyDescent="0.15">
      <c r="A10" s="151"/>
      <c r="B10" s="77" t="s">
        <v>239</v>
      </c>
      <c r="C10" s="140">
        <v>6</v>
      </c>
      <c r="D10" s="140"/>
      <c r="E10" s="140"/>
      <c r="F10" s="140">
        <v>5</v>
      </c>
      <c r="G10" s="140"/>
      <c r="H10" s="140"/>
      <c r="I10" s="140"/>
      <c r="J10" s="140">
        <v>6</v>
      </c>
      <c r="K10" s="141">
        <f>J10*0.3*0.4</f>
        <v>0.72</v>
      </c>
      <c r="L10" s="140">
        <v>5</v>
      </c>
      <c r="M10" s="141">
        <f>L10*0.3*0.4</f>
        <v>0.60000000000000009</v>
      </c>
      <c r="N10" s="141">
        <v>0.48</v>
      </c>
      <c r="O10" s="141">
        <f t="shared" ref="O10:O11" si="2">M10-N10</f>
        <v>0.12000000000000011</v>
      </c>
      <c r="P10" s="140">
        <f t="shared" ref="P10:P18" si="3">H10-F10</f>
        <v>-5</v>
      </c>
      <c r="Q10" s="141">
        <f t="shared" ref="Q10:Q11" si="4">P10*0.3*0.4*2</f>
        <v>-1.2000000000000002</v>
      </c>
      <c r="R10" s="141">
        <v>-0.48</v>
      </c>
      <c r="S10" s="141">
        <f t="shared" ref="S10:S11" si="5">Q10-R10</f>
        <v>-0.7200000000000002</v>
      </c>
      <c r="T10" s="141">
        <v>0.72</v>
      </c>
      <c r="U10" s="141"/>
      <c r="V10" s="141"/>
      <c r="W10" s="141"/>
      <c r="X10" s="141"/>
      <c r="Y10" s="141"/>
      <c r="Z10" s="141"/>
      <c r="AA10" s="141">
        <f t="shared" ref="AA10:AA18" si="6">K10+O10+S10-T10+V10</f>
        <v>-0.60000000000000009</v>
      </c>
      <c r="AB10" s="141">
        <f>AA10</f>
        <v>-0.60000000000000009</v>
      </c>
      <c r="AC10" s="141"/>
    </row>
    <row r="11" spans="1:29" ht="39.950000000000003" customHeight="1" x14ac:dyDescent="0.15">
      <c r="A11" s="151"/>
      <c r="B11" s="76" t="s">
        <v>261</v>
      </c>
      <c r="C11" s="140"/>
      <c r="D11" s="140"/>
      <c r="E11" s="140"/>
      <c r="F11" s="140">
        <v>4</v>
      </c>
      <c r="G11" s="140"/>
      <c r="H11" s="140"/>
      <c r="I11" s="140"/>
      <c r="J11" s="140"/>
      <c r="K11" s="141"/>
      <c r="L11" s="140">
        <v>4</v>
      </c>
      <c r="M11" s="141">
        <f>L11*0.3*0.4</f>
        <v>0.48</v>
      </c>
      <c r="N11" s="141">
        <v>0.24</v>
      </c>
      <c r="O11" s="141">
        <f t="shared" si="2"/>
        <v>0.24</v>
      </c>
      <c r="P11" s="140">
        <f t="shared" si="3"/>
        <v>-4</v>
      </c>
      <c r="Q11" s="141">
        <f t="shared" si="4"/>
        <v>-0.96</v>
      </c>
      <c r="R11" s="141">
        <v>-0.96</v>
      </c>
      <c r="S11" s="141">
        <f t="shared" si="5"/>
        <v>0</v>
      </c>
      <c r="T11" s="141"/>
      <c r="U11" s="141"/>
      <c r="V11" s="141"/>
      <c r="W11" s="141"/>
      <c r="X11" s="141"/>
      <c r="Y11" s="141"/>
      <c r="Z11" s="141"/>
      <c r="AA11" s="141">
        <f t="shared" si="6"/>
        <v>0.24</v>
      </c>
      <c r="AB11" s="141"/>
      <c r="AC11" s="141">
        <f>AA11</f>
        <v>0.24</v>
      </c>
    </row>
    <row r="12" spans="1:29" ht="39.950000000000003" customHeight="1" x14ac:dyDescent="0.15">
      <c r="A12" s="151">
        <v>2</v>
      </c>
      <c r="B12" s="71" t="s">
        <v>10</v>
      </c>
      <c r="C12" s="140">
        <v>34</v>
      </c>
      <c r="D12" s="140"/>
      <c r="E12" s="140"/>
      <c r="F12" s="140">
        <v>85</v>
      </c>
      <c r="G12" s="133">
        <v>30</v>
      </c>
      <c r="H12" s="133">
        <v>3</v>
      </c>
      <c r="I12" s="133"/>
      <c r="J12" s="133">
        <v>34</v>
      </c>
      <c r="K12" s="134">
        <f>J12*0.3*0.2</f>
        <v>2.04</v>
      </c>
      <c r="L12" s="133">
        <v>115</v>
      </c>
      <c r="M12" s="134">
        <f>L12*0.3*0.2</f>
        <v>6.9</v>
      </c>
      <c r="N12" s="134">
        <v>5.64</v>
      </c>
      <c r="O12" s="134">
        <v>3.7799999999999976</v>
      </c>
      <c r="P12" s="133">
        <f t="shared" si="3"/>
        <v>-82</v>
      </c>
      <c r="Q12" s="134">
        <f>P12*0.3*0.2*2</f>
        <v>-9.84</v>
      </c>
      <c r="R12" s="134">
        <v>-7.68</v>
      </c>
      <c r="S12" s="134">
        <f>Q12-R12</f>
        <v>-2.16</v>
      </c>
      <c r="T12" s="134">
        <f>U12*0.3*0.2</f>
        <v>2.0400000000000005</v>
      </c>
      <c r="U12" s="133">
        <f>6.12/0.6/0.3</f>
        <v>34.000000000000007</v>
      </c>
      <c r="V12" s="134">
        <f>Z12</f>
        <v>-2.58</v>
      </c>
      <c r="W12" s="133">
        <v>39</v>
      </c>
      <c r="X12" s="134">
        <f>W12*0.3*0.2</f>
        <v>2.34</v>
      </c>
      <c r="Y12" s="134">
        <v>4.92</v>
      </c>
      <c r="Z12" s="134">
        <f>X12-Y12</f>
        <v>-2.58</v>
      </c>
      <c r="AA12" s="134">
        <f t="shared" si="6"/>
        <v>-0.96000000000000307</v>
      </c>
      <c r="AB12" s="134">
        <f>AA12</f>
        <v>-0.96000000000000307</v>
      </c>
      <c r="AC12" s="134"/>
    </row>
    <row r="13" spans="1:29" ht="39.950000000000003" customHeight="1" x14ac:dyDescent="0.15">
      <c r="A13" s="151">
        <v>3</v>
      </c>
      <c r="B13" s="71" t="s">
        <v>11</v>
      </c>
      <c r="C13" s="140">
        <v>18</v>
      </c>
      <c r="D13" s="140"/>
      <c r="E13" s="140"/>
      <c r="F13" s="140">
        <v>54</v>
      </c>
      <c r="G13" s="133">
        <v>80</v>
      </c>
      <c r="H13" s="133">
        <v>2</v>
      </c>
      <c r="I13" s="133"/>
      <c r="J13" s="133">
        <v>18</v>
      </c>
      <c r="K13" s="134">
        <f>J13*0.3*0.2</f>
        <v>1.0799999999999998</v>
      </c>
      <c r="L13" s="133">
        <v>134</v>
      </c>
      <c r="M13" s="134">
        <f t="shared" ref="M13:M18" si="7">L13*0.3*0.2</f>
        <v>8.0399999999999991</v>
      </c>
      <c r="N13" s="134">
        <v>6.18</v>
      </c>
      <c r="O13" s="134">
        <v>5.5799999999999983</v>
      </c>
      <c r="P13" s="133">
        <f t="shared" si="3"/>
        <v>-52</v>
      </c>
      <c r="Q13" s="134">
        <f t="shared" ref="Q13:Q18" si="8">P13*0.3*0.2*2</f>
        <v>-6.24</v>
      </c>
      <c r="R13" s="134">
        <v>-3.48</v>
      </c>
      <c r="S13" s="134">
        <f t="shared" ref="S13:S18" si="9">Q13-R13</f>
        <v>-2.7600000000000002</v>
      </c>
      <c r="T13" s="134">
        <f t="shared" ref="T13:T18" si="10">U13*0.3*0.2</f>
        <v>1.0800000000000003</v>
      </c>
      <c r="U13" s="133">
        <f>3.24/0.6/0.3</f>
        <v>18.000000000000004</v>
      </c>
      <c r="V13" s="134">
        <f>Z13</f>
        <v>-0.7799999999999998</v>
      </c>
      <c r="W13" s="133">
        <v>51</v>
      </c>
      <c r="X13" s="134">
        <f t="shared" ref="X13:X18" si="11">W13*0.3*0.2</f>
        <v>3.06</v>
      </c>
      <c r="Y13" s="134">
        <v>3.84</v>
      </c>
      <c r="Z13" s="134">
        <f t="shared" ref="Z13:Z18" si="12">X13-Y13</f>
        <v>-0.7799999999999998</v>
      </c>
      <c r="AA13" s="134">
        <f t="shared" si="6"/>
        <v>2.0399999999999978</v>
      </c>
      <c r="AB13" s="134"/>
      <c r="AC13" s="134">
        <f>AA13</f>
        <v>2.0399999999999978</v>
      </c>
    </row>
    <row r="14" spans="1:29" ht="39.950000000000003" customHeight="1" x14ac:dyDescent="0.15">
      <c r="A14" s="151">
        <v>4</v>
      </c>
      <c r="B14" s="71" t="s">
        <v>12</v>
      </c>
      <c r="C14" s="140"/>
      <c r="D14" s="140"/>
      <c r="E14" s="140"/>
      <c r="F14" s="140">
        <v>8</v>
      </c>
      <c r="G14" s="133">
        <v>397</v>
      </c>
      <c r="H14" s="133">
        <v>6</v>
      </c>
      <c r="I14" s="133"/>
      <c r="J14" s="133"/>
      <c r="K14" s="134"/>
      <c r="L14" s="133">
        <v>405</v>
      </c>
      <c r="M14" s="134">
        <f t="shared" si="7"/>
        <v>24.3</v>
      </c>
      <c r="N14" s="134">
        <v>24.18</v>
      </c>
      <c r="O14" s="134">
        <v>0.35999999999998522</v>
      </c>
      <c r="P14" s="133">
        <f t="shared" si="3"/>
        <v>-2</v>
      </c>
      <c r="Q14" s="134">
        <f t="shared" si="8"/>
        <v>-0.24</v>
      </c>
      <c r="R14" s="134">
        <v>0.24</v>
      </c>
      <c r="S14" s="134">
        <f t="shared" si="9"/>
        <v>-0.48</v>
      </c>
      <c r="T14" s="134"/>
      <c r="U14" s="133"/>
      <c r="V14" s="133"/>
      <c r="W14" s="133">
        <v>343</v>
      </c>
      <c r="X14" s="134">
        <f t="shared" si="11"/>
        <v>20.58</v>
      </c>
      <c r="Y14" s="134">
        <v>10.95</v>
      </c>
      <c r="Z14" s="134">
        <f t="shared" si="12"/>
        <v>9.629999999999999</v>
      </c>
      <c r="AA14" s="134">
        <f t="shared" si="6"/>
        <v>-0.12000000000001476</v>
      </c>
      <c r="AB14" s="134">
        <f>AA14</f>
        <v>-0.12000000000001476</v>
      </c>
      <c r="AC14" s="134"/>
    </row>
    <row r="15" spans="1:29" ht="39.950000000000003" customHeight="1" x14ac:dyDescent="0.15">
      <c r="A15" s="151">
        <v>5</v>
      </c>
      <c r="B15" s="71" t="s">
        <v>13</v>
      </c>
      <c r="C15" s="140"/>
      <c r="D15" s="140"/>
      <c r="E15" s="140">
        <v>1</v>
      </c>
      <c r="F15" s="140">
        <v>3</v>
      </c>
      <c r="G15" s="133">
        <v>46</v>
      </c>
      <c r="H15" s="133">
        <v>6</v>
      </c>
      <c r="I15" s="133"/>
      <c r="J15" s="133">
        <v>1</v>
      </c>
      <c r="K15" s="134">
        <f>J15*0.3*0.2</f>
        <v>0.06</v>
      </c>
      <c r="L15" s="133">
        <v>49</v>
      </c>
      <c r="M15" s="134">
        <f t="shared" si="7"/>
        <v>2.94</v>
      </c>
      <c r="N15" s="134">
        <v>2.88</v>
      </c>
      <c r="O15" s="134">
        <v>0.17999999999999794</v>
      </c>
      <c r="P15" s="133">
        <f t="shared" si="3"/>
        <v>3</v>
      </c>
      <c r="Q15" s="134">
        <f t="shared" si="8"/>
        <v>0.36</v>
      </c>
      <c r="R15" s="134"/>
      <c r="S15" s="134">
        <f t="shared" si="9"/>
        <v>0.36</v>
      </c>
      <c r="T15" s="134"/>
      <c r="U15" s="133"/>
      <c r="V15" s="134"/>
      <c r="W15" s="133">
        <v>51</v>
      </c>
      <c r="X15" s="134">
        <f t="shared" si="11"/>
        <v>3.06</v>
      </c>
      <c r="Y15" s="134">
        <v>2.52</v>
      </c>
      <c r="Z15" s="134">
        <f t="shared" si="12"/>
        <v>0.54</v>
      </c>
      <c r="AA15" s="134">
        <f t="shared" si="6"/>
        <v>0.59999999999999787</v>
      </c>
      <c r="AB15" s="134"/>
      <c r="AC15" s="134">
        <f>AA15</f>
        <v>0.59999999999999787</v>
      </c>
    </row>
    <row r="16" spans="1:29" ht="39.950000000000003" customHeight="1" x14ac:dyDescent="0.15">
      <c r="A16" s="151">
        <v>6</v>
      </c>
      <c r="B16" s="71" t="s">
        <v>14</v>
      </c>
      <c r="C16" s="140"/>
      <c r="D16" s="140">
        <v>81</v>
      </c>
      <c r="E16" s="140">
        <v>2</v>
      </c>
      <c r="F16" s="140">
        <v>62</v>
      </c>
      <c r="G16" s="133">
        <v>1733</v>
      </c>
      <c r="H16" s="133">
        <v>63</v>
      </c>
      <c r="I16" s="133">
        <v>9</v>
      </c>
      <c r="J16" s="133">
        <v>83</v>
      </c>
      <c r="K16" s="134">
        <f>J16*0.3*0.2</f>
        <v>4.9800000000000004</v>
      </c>
      <c r="L16" s="133">
        <v>1804</v>
      </c>
      <c r="M16" s="134">
        <f t="shared" si="7"/>
        <v>108.24</v>
      </c>
      <c r="N16" s="134">
        <v>105.24</v>
      </c>
      <c r="O16" s="134">
        <v>8.9999999999999432</v>
      </c>
      <c r="P16" s="133">
        <f t="shared" si="3"/>
        <v>1</v>
      </c>
      <c r="Q16" s="134">
        <f t="shared" si="8"/>
        <v>0.12</v>
      </c>
      <c r="R16" s="134">
        <v>-0.24</v>
      </c>
      <c r="S16" s="134">
        <f t="shared" si="9"/>
        <v>0.36</v>
      </c>
      <c r="T16" s="134">
        <f t="shared" si="10"/>
        <v>4.8600000000000003</v>
      </c>
      <c r="U16" s="133">
        <f>14.58/0.6/0.3</f>
        <v>81</v>
      </c>
      <c r="V16" s="133"/>
      <c r="W16" s="133">
        <v>1314</v>
      </c>
      <c r="X16" s="134">
        <f t="shared" si="11"/>
        <v>78.84</v>
      </c>
      <c r="Y16" s="134">
        <v>48.96</v>
      </c>
      <c r="Z16" s="134">
        <f t="shared" si="12"/>
        <v>29.880000000000003</v>
      </c>
      <c r="AA16" s="134">
        <f t="shared" si="6"/>
        <v>9.4799999999999436</v>
      </c>
      <c r="AB16" s="134"/>
      <c r="AC16" s="134">
        <f>AA16</f>
        <v>9.4799999999999436</v>
      </c>
    </row>
    <row r="17" spans="1:29" ht="39.950000000000003" customHeight="1" x14ac:dyDescent="0.15">
      <c r="A17" s="151">
        <v>7</v>
      </c>
      <c r="B17" s="71" t="s">
        <v>15</v>
      </c>
      <c r="C17" s="140">
        <v>10</v>
      </c>
      <c r="D17" s="140">
        <v>77</v>
      </c>
      <c r="E17" s="140"/>
      <c r="F17" s="140">
        <v>52</v>
      </c>
      <c r="G17" s="133">
        <v>1897</v>
      </c>
      <c r="H17" s="133">
        <v>96</v>
      </c>
      <c r="I17" s="133">
        <v>10</v>
      </c>
      <c r="J17" s="133">
        <v>87</v>
      </c>
      <c r="K17" s="134">
        <f>J17*0.3*0.2</f>
        <v>5.22</v>
      </c>
      <c r="L17" s="133">
        <v>1959</v>
      </c>
      <c r="M17" s="134">
        <f t="shared" si="7"/>
        <v>117.53999999999999</v>
      </c>
      <c r="N17" s="134">
        <v>110.04</v>
      </c>
      <c r="O17" s="134">
        <v>22.499999999999943</v>
      </c>
      <c r="P17" s="133">
        <f t="shared" si="3"/>
        <v>44</v>
      </c>
      <c r="Q17" s="134">
        <f t="shared" si="8"/>
        <v>5.28</v>
      </c>
      <c r="R17" s="134">
        <v>4.32</v>
      </c>
      <c r="S17" s="134">
        <f t="shared" si="9"/>
        <v>0.96</v>
      </c>
      <c r="T17" s="134">
        <f t="shared" si="10"/>
        <v>5.2200000000000015</v>
      </c>
      <c r="U17" s="133">
        <f>15.66/0.6/0.3</f>
        <v>87.000000000000014</v>
      </c>
      <c r="V17" s="133"/>
      <c r="W17" s="133">
        <v>1805</v>
      </c>
      <c r="X17" s="134">
        <f t="shared" si="11"/>
        <v>108.30000000000001</v>
      </c>
      <c r="Y17" s="134">
        <v>67.08</v>
      </c>
      <c r="Z17" s="134">
        <f t="shared" si="12"/>
        <v>41.220000000000013</v>
      </c>
      <c r="AA17" s="134">
        <f t="shared" si="6"/>
        <v>23.45999999999994</v>
      </c>
      <c r="AB17" s="134"/>
      <c r="AC17" s="134">
        <f>AA17</f>
        <v>23.45999999999994</v>
      </c>
    </row>
    <row r="18" spans="1:29" ht="39.950000000000003" customHeight="1" x14ac:dyDescent="0.15">
      <c r="A18" s="151">
        <v>8</v>
      </c>
      <c r="B18" s="71" t="s">
        <v>16</v>
      </c>
      <c r="C18" s="133"/>
      <c r="D18" s="133">
        <v>25</v>
      </c>
      <c r="E18" s="133"/>
      <c r="F18" s="133"/>
      <c r="G18" s="133">
        <v>44</v>
      </c>
      <c r="H18" s="133">
        <v>5</v>
      </c>
      <c r="I18" s="133"/>
      <c r="J18" s="133">
        <v>25</v>
      </c>
      <c r="K18" s="134">
        <f>J18*0.3*0.2</f>
        <v>1.5</v>
      </c>
      <c r="L18" s="133">
        <v>44</v>
      </c>
      <c r="M18" s="134">
        <f t="shared" si="7"/>
        <v>2.64</v>
      </c>
      <c r="N18" s="134">
        <v>3.24</v>
      </c>
      <c r="O18" s="134">
        <v>-0.90000000000000124</v>
      </c>
      <c r="P18" s="133">
        <f t="shared" si="3"/>
        <v>5</v>
      </c>
      <c r="Q18" s="134">
        <f t="shared" si="8"/>
        <v>0.60000000000000009</v>
      </c>
      <c r="R18" s="134">
        <v>-5.88</v>
      </c>
      <c r="S18" s="134">
        <f t="shared" si="9"/>
        <v>6.48</v>
      </c>
      <c r="T18" s="134">
        <f t="shared" si="10"/>
        <v>1.5</v>
      </c>
      <c r="U18" s="133">
        <f>4.5/0.6/0.3</f>
        <v>25</v>
      </c>
      <c r="V18" s="134">
        <f>Z18</f>
        <v>-0.83999999999999986</v>
      </c>
      <c r="W18" s="133">
        <v>10</v>
      </c>
      <c r="X18" s="134">
        <f t="shared" si="11"/>
        <v>0.60000000000000009</v>
      </c>
      <c r="Y18" s="134">
        <v>1.44</v>
      </c>
      <c r="Z18" s="134">
        <f t="shared" si="12"/>
        <v>-0.83999999999999986</v>
      </c>
      <c r="AA18" s="134">
        <f t="shared" si="6"/>
        <v>4.7399999999999993</v>
      </c>
      <c r="AB18" s="134"/>
      <c r="AC18" s="134">
        <f>AA18</f>
        <v>4.7399999999999993</v>
      </c>
    </row>
  </sheetData>
  <mergeCells count="15">
    <mergeCell ref="T4:T5"/>
    <mergeCell ref="AA4:AA5"/>
    <mergeCell ref="AB4:AC4"/>
    <mergeCell ref="A1:B1"/>
    <mergeCell ref="A2:AC2"/>
    <mergeCell ref="AB3:AC3"/>
    <mergeCell ref="A4:A6"/>
    <mergeCell ref="B4:B6"/>
    <mergeCell ref="C4:E4"/>
    <mergeCell ref="F4:I4"/>
    <mergeCell ref="J4:K4"/>
    <mergeCell ref="L4:O4"/>
    <mergeCell ref="P4:S4"/>
    <mergeCell ref="V4:V5"/>
    <mergeCell ref="W4:Z4"/>
  </mergeCells>
  <phoneticPr fontId="55" type="noConversion"/>
  <conditionalFormatting sqref="B4">
    <cfRule type="duplicateValues" dxfId="2" priority="1"/>
  </conditionalFormatting>
  <printOptions horizontalCentered="1"/>
  <pageMargins left="7.874015748031496E-2" right="0.15748031496062992" top="1.3779527559055118" bottom="0.11811023622047245" header="0.31496062992125984" footer="0.19685039370078741"/>
  <pageSetup paperSize="9" scale="61" fitToHeight="12" orientation="landscape" r:id="rId1"/>
  <headerFooter>
    <oddFooter>&amp;C&amp;"宋体,加粗"&amp;8第&amp;"Times New Roman,加粗" &amp;P &amp;"宋体,加粗"页，共&amp;"Times New Roman,加粗" &amp;N &amp;"宋体,加粗"页</oddFooter>
  </headerFooter>
  <ignoredErrors>
    <ignoredError sqref="C8 F9:O12 Q9:Q11 AA8:AB8 S11:T11 F8:T8 S9:S10 AB1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2"/>
  <sheetViews>
    <sheetView zoomScale="75" zoomScaleNormal="75" workbookViewId="0">
      <pane xSplit="2" ySplit="6" topLeftCell="C7" activePane="bottomRight" state="frozen"/>
      <selection activeCell="G34" sqref="G34"/>
      <selection pane="topRight" activeCell="G34" sqref="G34"/>
      <selection pane="bottomLeft" activeCell="G34" sqref="G34"/>
      <selection pane="bottomRight" activeCell="G34" sqref="G34"/>
    </sheetView>
  </sheetViews>
  <sheetFormatPr defaultColWidth="8.25" defaultRowHeight="18.75" customHeight="1" x14ac:dyDescent="0.15"/>
  <cols>
    <col min="1" max="1" width="4.125" style="28" customWidth="1"/>
    <col min="2" max="2" width="22.25" style="28" customWidth="1"/>
    <col min="3" max="10" width="5.625" style="28" customWidth="1"/>
    <col min="11" max="11" width="8.625" style="28" customWidth="1"/>
    <col min="12" max="12" width="16" style="28" bestFit="1" customWidth="1"/>
    <col min="13" max="13" width="8.625" style="28" customWidth="1"/>
    <col min="14" max="14" width="16.375" style="28" customWidth="1"/>
    <col min="15" max="15" width="12.625" style="28" customWidth="1"/>
    <col min="16" max="16" width="8.625" style="28" customWidth="1"/>
    <col min="17" max="17" width="10.375" style="28" customWidth="1"/>
    <col min="18" max="18" width="16.625" style="28" customWidth="1"/>
    <col min="19" max="19" width="12.625" style="28" customWidth="1"/>
    <col min="20" max="20" width="8.625" style="28" customWidth="1"/>
    <col min="21" max="22" width="10.625" style="28" customWidth="1"/>
    <col min="23" max="24" width="8.625" style="28" customWidth="1"/>
    <col min="25" max="16384" width="8.25" style="28"/>
  </cols>
  <sheetData>
    <row r="1" spans="1:24" ht="18.75" customHeight="1" x14ac:dyDescent="0.15">
      <c r="A1" s="208" t="s">
        <v>266</v>
      </c>
      <c r="B1" s="209"/>
    </row>
    <row r="2" spans="1:24" ht="35.25" customHeight="1" x14ac:dyDescent="0.15">
      <c r="A2" s="207" t="s">
        <v>360</v>
      </c>
      <c r="B2" s="207"/>
      <c r="C2" s="207"/>
      <c r="D2" s="207"/>
      <c r="E2" s="207"/>
      <c r="F2" s="207"/>
      <c r="G2" s="207"/>
      <c r="H2" s="207"/>
      <c r="I2" s="207"/>
      <c r="J2" s="207"/>
      <c r="K2" s="207"/>
      <c r="L2" s="207"/>
      <c r="M2" s="207"/>
      <c r="N2" s="207"/>
      <c r="O2" s="207"/>
      <c r="P2" s="207"/>
      <c r="Q2" s="207"/>
      <c r="R2" s="207"/>
      <c r="S2" s="207"/>
      <c r="T2" s="207"/>
      <c r="U2" s="207"/>
      <c r="V2" s="207"/>
      <c r="W2" s="207"/>
      <c r="X2" s="207"/>
    </row>
    <row r="3" spans="1:24" ht="18.95" customHeight="1" x14ac:dyDescent="0.15">
      <c r="B3" s="32"/>
      <c r="C3" s="32"/>
      <c r="F3" s="32"/>
      <c r="G3" s="32"/>
      <c r="H3" s="32"/>
      <c r="I3" s="32"/>
      <c r="J3" s="32"/>
      <c r="W3" s="217" t="s">
        <v>2</v>
      </c>
      <c r="X3" s="217"/>
    </row>
    <row r="4" spans="1:24" s="39" customFormat="1" ht="34.5" customHeight="1" x14ac:dyDescent="0.15">
      <c r="A4" s="215" t="s">
        <v>321</v>
      </c>
      <c r="B4" s="233" t="s">
        <v>235</v>
      </c>
      <c r="C4" s="225" t="s">
        <v>270</v>
      </c>
      <c r="D4" s="226"/>
      <c r="E4" s="227"/>
      <c r="F4" s="225" t="s">
        <v>236</v>
      </c>
      <c r="G4" s="226"/>
      <c r="H4" s="226"/>
      <c r="I4" s="226"/>
      <c r="J4" s="226"/>
      <c r="K4" s="218" t="s">
        <v>268</v>
      </c>
      <c r="L4" s="218"/>
      <c r="M4" s="225" t="s">
        <v>221</v>
      </c>
      <c r="N4" s="226"/>
      <c r="O4" s="226"/>
      <c r="P4" s="227"/>
      <c r="Q4" s="228" t="s">
        <v>346</v>
      </c>
      <c r="R4" s="229"/>
      <c r="S4" s="229"/>
      <c r="T4" s="229"/>
      <c r="U4" s="234" t="s">
        <v>349</v>
      </c>
      <c r="V4" s="214" t="s">
        <v>267</v>
      </c>
      <c r="W4" s="218" t="s">
        <v>230</v>
      </c>
      <c r="X4" s="218"/>
    </row>
    <row r="5" spans="1:24" s="39" customFormat="1" ht="84.75" customHeight="1" x14ac:dyDescent="0.15">
      <c r="A5" s="231"/>
      <c r="B5" s="231"/>
      <c r="C5" s="68" t="s">
        <v>222</v>
      </c>
      <c r="D5" s="68" t="s">
        <v>223</v>
      </c>
      <c r="E5" s="68" t="s">
        <v>224</v>
      </c>
      <c r="F5" s="68" t="s">
        <v>222</v>
      </c>
      <c r="G5" s="68" t="s">
        <v>223</v>
      </c>
      <c r="H5" s="82" t="s">
        <v>264</v>
      </c>
      <c r="I5" s="68" t="s">
        <v>224</v>
      </c>
      <c r="J5" s="68" t="s">
        <v>248</v>
      </c>
      <c r="K5" s="68" t="s">
        <v>227</v>
      </c>
      <c r="L5" s="68" t="s">
        <v>228</v>
      </c>
      <c r="M5" s="68" t="s">
        <v>227</v>
      </c>
      <c r="N5" s="82" t="s">
        <v>377</v>
      </c>
      <c r="O5" s="117" t="s">
        <v>357</v>
      </c>
      <c r="P5" s="82" t="s">
        <v>271</v>
      </c>
      <c r="Q5" s="84" t="s">
        <v>260</v>
      </c>
      <c r="R5" s="87" t="s">
        <v>345</v>
      </c>
      <c r="S5" s="83" t="s">
        <v>358</v>
      </c>
      <c r="T5" s="87" t="s">
        <v>272</v>
      </c>
      <c r="U5" s="218"/>
      <c r="V5" s="218"/>
      <c r="W5" s="82" t="s">
        <v>422</v>
      </c>
      <c r="X5" s="68" t="s">
        <v>231</v>
      </c>
    </row>
    <row r="6" spans="1:24" s="39" customFormat="1" ht="26.25" customHeight="1" x14ac:dyDescent="0.15">
      <c r="A6" s="232"/>
      <c r="B6" s="232"/>
      <c r="C6" s="92" t="s">
        <v>31</v>
      </c>
      <c r="D6" s="92" t="s">
        <v>176</v>
      </c>
      <c r="E6" s="92" t="s">
        <v>128</v>
      </c>
      <c r="F6" s="92" t="s">
        <v>172</v>
      </c>
      <c r="G6" s="92" t="s">
        <v>35</v>
      </c>
      <c r="H6" s="92" t="s">
        <v>177</v>
      </c>
      <c r="I6" s="92" t="s">
        <v>131</v>
      </c>
      <c r="J6" s="92" t="s">
        <v>38</v>
      </c>
      <c r="K6" s="92" t="s">
        <v>189</v>
      </c>
      <c r="L6" s="92" t="s">
        <v>361</v>
      </c>
      <c r="M6" s="92" t="s">
        <v>190</v>
      </c>
      <c r="N6" s="92" t="s">
        <v>362</v>
      </c>
      <c r="O6" s="92" t="s">
        <v>43</v>
      </c>
      <c r="P6" s="92" t="s">
        <v>191</v>
      </c>
      <c r="Q6" s="95" t="s">
        <v>363</v>
      </c>
      <c r="R6" s="96" t="s">
        <v>364</v>
      </c>
      <c r="S6" s="96" t="s">
        <v>192</v>
      </c>
      <c r="T6" s="96" t="s">
        <v>193</v>
      </c>
      <c r="U6" s="96" t="s">
        <v>185</v>
      </c>
      <c r="V6" s="92" t="s">
        <v>194</v>
      </c>
      <c r="W6" s="92" t="s">
        <v>186</v>
      </c>
      <c r="X6" s="92" t="s">
        <v>187</v>
      </c>
    </row>
    <row r="7" spans="1:24" ht="27.95" customHeight="1" x14ac:dyDescent="0.15">
      <c r="A7" s="86"/>
      <c r="B7" s="66" t="s">
        <v>8</v>
      </c>
      <c r="C7" s="133">
        <f>SUM(C8:C22)-C8</f>
        <v>39</v>
      </c>
      <c r="D7" s="133">
        <f>SUM(D8:D22)-D8</f>
        <v>160</v>
      </c>
      <c r="E7" s="153"/>
      <c r="F7" s="133">
        <f>SUM(F8:F22)-F8</f>
        <v>131</v>
      </c>
      <c r="G7" s="133">
        <f>SUM(G8:G22)-G8</f>
        <v>1683</v>
      </c>
      <c r="H7" s="133">
        <f>SUM(H8:H22)-H8</f>
        <v>115</v>
      </c>
      <c r="I7" s="133">
        <f>SUM(I8:I22)-I8</f>
        <v>5</v>
      </c>
      <c r="J7" s="133"/>
      <c r="K7" s="133">
        <f t="shared" ref="K7:X7" si="0">SUM(K8:K22)-K8</f>
        <v>199</v>
      </c>
      <c r="L7" s="134">
        <f t="shared" si="0"/>
        <v>12.360000000000001</v>
      </c>
      <c r="M7" s="133">
        <f t="shared" si="0"/>
        <v>1819</v>
      </c>
      <c r="N7" s="134">
        <f t="shared" si="0"/>
        <v>111.05999999999999</v>
      </c>
      <c r="O7" s="134">
        <f t="shared" si="0"/>
        <v>104.64</v>
      </c>
      <c r="P7" s="134">
        <f t="shared" si="0"/>
        <v>6.4200000000000035</v>
      </c>
      <c r="Q7" s="133">
        <f t="shared" si="0"/>
        <v>-16</v>
      </c>
      <c r="R7" s="134">
        <f t="shared" si="0"/>
        <v>-5.6400000000000023</v>
      </c>
      <c r="S7" s="134">
        <f t="shared" si="0"/>
        <v>-3.3599999999999994</v>
      </c>
      <c r="T7" s="134">
        <f t="shared" si="0"/>
        <v>-2.2800000000000002</v>
      </c>
      <c r="U7" s="134">
        <f t="shared" si="0"/>
        <v>-2.34</v>
      </c>
      <c r="V7" s="134">
        <f t="shared" si="0"/>
        <v>14.160000000000002</v>
      </c>
      <c r="W7" s="134">
        <f t="shared" si="0"/>
        <v>-1.08</v>
      </c>
      <c r="X7" s="134">
        <f t="shared" si="0"/>
        <v>15.000000000000004</v>
      </c>
    </row>
    <row r="8" spans="1:24" ht="27.95" customHeight="1" x14ac:dyDescent="0.15">
      <c r="A8" s="86">
        <v>1</v>
      </c>
      <c r="B8" s="71" t="s">
        <v>9</v>
      </c>
      <c r="C8" s="133">
        <f>SUM(C9:C15)</f>
        <v>7</v>
      </c>
      <c r="D8" s="133"/>
      <c r="E8" s="153"/>
      <c r="F8" s="133">
        <f>SUM(F9:F15)</f>
        <v>32</v>
      </c>
      <c r="G8" s="133"/>
      <c r="H8" s="133">
        <f>SUM(H9:H15)</f>
        <v>1</v>
      </c>
      <c r="I8" s="133"/>
      <c r="J8" s="133"/>
      <c r="K8" s="133">
        <f t="shared" ref="K8:X8" si="1">SUM(K9:K15)</f>
        <v>7</v>
      </c>
      <c r="L8" s="134">
        <f t="shared" si="1"/>
        <v>0.84</v>
      </c>
      <c r="M8" s="133">
        <f t="shared" si="1"/>
        <v>32</v>
      </c>
      <c r="N8" s="134">
        <f t="shared" si="1"/>
        <v>3.84</v>
      </c>
      <c r="O8" s="134">
        <f t="shared" si="1"/>
        <v>2.76</v>
      </c>
      <c r="P8" s="134">
        <f t="shared" si="1"/>
        <v>1.08</v>
      </c>
      <c r="Q8" s="133">
        <f t="shared" si="1"/>
        <v>-31</v>
      </c>
      <c r="R8" s="134">
        <f t="shared" si="1"/>
        <v>-7.4399999999999995</v>
      </c>
      <c r="S8" s="134">
        <f t="shared" si="1"/>
        <v>-5.52</v>
      </c>
      <c r="T8" s="134">
        <f t="shared" si="1"/>
        <v>-1.9200000000000002</v>
      </c>
      <c r="U8" s="134">
        <f t="shared" si="1"/>
        <v>-0.6</v>
      </c>
      <c r="V8" s="134">
        <f t="shared" si="1"/>
        <v>-0.60000000000000009</v>
      </c>
      <c r="W8" s="134">
        <f t="shared" si="1"/>
        <v>-1.08</v>
      </c>
      <c r="X8" s="134">
        <f t="shared" si="1"/>
        <v>0.24</v>
      </c>
    </row>
    <row r="9" spans="1:24" ht="27.95" customHeight="1" x14ac:dyDescent="0.15">
      <c r="A9" s="86"/>
      <c r="B9" s="77" t="s">
        <v>254</v>
      </c>
      <c r="C9" s="153"/>
      <c r="D9" s="140"/>
      <c r="E9" s="154"/>
      <c r="F9" s="140">
        <v>12</v>
      </c>
      <c r="G9" s="140"/>
      <c r="H9" s="140"/>
      <c r="I9" s="140"/>
      <c r="J9" s="140"/>
      <c r="K9" s="140"/>
      <c r="L9" s="141"/>
      <c r="M9" s="140">
        <v>12</v>
      </c>
      <c r="N9" s="141">
        <f>M9*0.3*0.4</f>
        <v>1.44</v>
      </c>
      <c r="O9" s="141">
        <v>1.44</v>
      </c>
      <c r="P9" s="141">
        <f>N9-O9</f>
        <v>0</v>
      </c>
      <c r="Q9" s="140">
        <f>H9-F9</f>
        <v>-12</v>
      </c>
      <c r="R9" s="141">
        <f>Q9*0.3*0.4*2</f>
        <v>-2.88</v>
      </c>
      <c r="S9" s="141">
        <v>-2.88</v>
      </c>
      <c r="T9" s="141">
        <f>R9-S9</f>
        <v>0</v>
      </c>
      <c r="U9" s="141"/>
      <c r="V9" s="141">
        <f>L9+P9+T9+U9</f>
        <v>0</v>
      </c>
      <c r="W9" s="141"/>
      <c r="X9" s="141"/>
    </row>
    <row r="10" spans="1:24" ht="27.95" customHeight="1" x14ac:dyDescent="0.15">
      <c r="A10" s="86"/>
      <c r="B10" s="77" t="s">
        <v>252</v>
      </c>
      <c r="C10" s="154">
        <v>3</v>
      </c>
      <c r="D10" s="140"/>
      <c r="E10" s="154"/>
      <c r="F10" s="140">
        <v>11</v>
      </c>
      <c r="G10" s="140"/>
      <c r="H10" s="140"/>
      <c r="I10" s="140"/>
      <c r="J10" s="140"/>
      <c r="K10" s="154">
        <v>3</v>
      </c>
      <c r="L10" s="141">
        <f>K10*0.3*0.4</f>
        <v>0.36</v>
      </c>
      <c r="M10" s="140">
        <v>11</v>
      </c>
      <c r="N10" s="141">
        <f t="shared" ref="N10:N14" si="2">M10*0.3*0.4</f>
        <v>1.32</v>
      </c>
      <c r="O10" s="141">
        <v>1.08</v>
      </c>
      <c r="P10" s="141">
        <f t="shared" ref="P10:P22" si="3">N10-O10</f>
        <v>0.24</v>
      </c>
      <c r="Q10" s="140">
        <f t="shared" ref="Q10:Q22" si="4">H10-F10</f>
        <v>-11</v>
      </c>
      <c r="R10" s="141">
        <f t="shared" ref="R10:R15" si="5">Q10*0.3*0.4*2</f>
        <v>-2.64</v>
      </c>
      <c r="S10" s="141">
        <v>-2.16</v>
      </c>
      <c r="T10" s="141">
        <f t="shared" ref="T10:T22" si="6">R10-S10</f>
        <v>-0.48</v>
      </c>
      <c r="U10" s="141"/>
      <c r="V10" s="141">
        <f t="shared" ref="V10:V22" si="7">L10+P10+T10+U10</f>
        <v>0.12</v>
      </c>
      <c r="W10" s="141"/>
      <c r="X10" s="141">
        <v>0.12</v>
      </c>
    </row>
    <row r="11" spans="1:24" ht="27.95" customHeight="1" x14ac:dyDescent="0.15">
      <c r="A11" s="86"/>
      <c r="B11" s="77" t="s">
        <v>253</v>
      </c>
      <c r="C11" s="154">
        <v>3</v>
      </c>
      <c r="D11" s="140"/>
      <c r="E11" s="154"/>
      <c r="F11" s="140">
        <v>5</v>
      </c>
      <c r="G11" s="140"/>
      <c r="H11" s="140"/>
      <c r="I11" s="140"/>
      <c r="J11" s="140"/>
      <c r="K11" s="154">
        <v>3</v>
      </c>
      <c r="L11" s="141">
        <f t="shared" ref="L11:L13" si="8">K11*0.3*0.4</f>
        <v>0.36</v>
      </c>
      <c r="M11" s="140">
        <v>5</v>
      </c>
      <c r="N11" s="141">
        <f t="shared" si="2"/>
        <v>0.60000000000000009</v>
      </c>
      <c r="O11" s="141"/>
      <c r="P11" s="141">
        <f t="shared" si="3"/>
        <v>0.60000000000000009</v>
      </c>
      <c r="Q11" s="140">
        <f t="shared" si="4"/>
        <v>-5</v>
      </c>
      <c r="R11" s="141">
        <f t="shared" si="5"/>
        <v>-1.2000000000000002</v>
      </c>
      <c r="S11" s="141"/>
      <c r="T11" s="141">
        <f t="shared" si="6"/>
        <v>-1.2000000000000002</v>
      </c>
      <c r="U11" s="141">
        <v>-0.36</v>
      </c>
      <c r="V11" s="141">
        <f t="shared" si="7"/>
        <v>-0.60000000000000009</v>
      </c>
      <c r="W11" s="141">
        <f t="shared" ref="W11:W14" si="9">V11</f>
        <v>-0.60000000000000009</v>
      </c>
      <c r="X11" s="141"/>
    </row>
    <row r="12" spans="1:24" ht="27.95" customHeight="1" x14ac:dyDescent="0.15">
      <c r="A12" s="86"/>
      <c r="B12" s="77" t="s">
        <v>255</v>
      </c>
      <c r="C12" s="154"/>
      <c r="D12" s="140"/>
      <c r="E12" s="154"/>
      <c r="F12" s="140">
        <v>1</v>
      </c>
      <c r="G12" s="140"/>
      <c r="H12" s="140"/>
      <c r="I12" s="140"/>
      <c r="J12" s="140"/>
      <c r="K12" s="154"/>
      <c r="L12" s="141"/>
      <c r="M12" s="140">
        <v>1</v>
      </c>
      <c r="N12" s="141">
        <f t="shared" si="2"/>
        <v>0.12</v>
      </c>
      <c r="O12" s="141"/>
      <c r="P12" s="141">
        <f t="shared" si="3"/>
        <v>0.12</v>
      </c>
      <c r="Q12" s="140">
        <f t="shared" si="4"/>
        <v>-1</v>
      </c>
      <c r="R12" s="141">
        <f t="shared" si="5"/>
        <v>-0.24</v>
      </c>
      <c r="S12" s="141"/>
      <c r="T12" s="141">
        <f t="shared" si="6"/>
        <v>-0.24</v>
      </c>
      <c r="U12" s="141">
        <v>-0.24</v>
      </c>
      <c r="V12" s="141">
        <f t="shared" si="7"/>
        <v>-0.36</v>
      </c>
      <c r="W12" s="141">
        <f t="shared" si="9"/>
        <v>-0.36</v>
      </c>
      <c r="X12" s="141"/>
    </row>
    <row r="13" spans="1:24" ht="27.95" customHeight="1" x14ac:dyDescent="0.15">
      <c r="A13" s="86"/>
      <c r="B13" s="77" t="s">
        <v>238</v>
      </c>
      <c r="C13" s="154">
        <v>1</v>
      </c>
      <c r="D13" s="140"/>
      <c r="E13" s="154"/>
      <c r="F13" s="140">
        <v>2</v>
      </c>
      <c r="G13" s="140"/>
      <c r="H13" s="140"/>
      <c r="I13" s="140"/>
      <c r="J13" s="140"/>
      <c r="K13" s="154">
        <v>1</v>
      </c>
      <c r="L13" s="141">
        <f t="shared" si="8"/>
        <v>0.12</v>
      </c>
      <c r="M13" s="140">
        <v>2</v>
      </c>
      <c r="N13" s="141">
        <f t="shared" si="2"/>
        <v>0.24</v>
      </c>
      <c r="O13" s="141">
        <v>0.24</v>
      </c>
      <c r="P13" s="141">
        <f t="shared" si="3"/>
        <v>0</v>
      </c>
      <c r="Q13" s="140">
        <f t="shared" si="4"/>
        <v>-2</v>
      </c>
      <c r="R13" s="141">
        <f t="shared" si="5"/>
        <v>-0.48</v>
      </c>
      <c r="S13" s="141">
        <v>-0.48</v>
      </c>
      <c r="T13" s="141">
        <f t="shared" si="6"/>
        <v>0</v>
      </c>
      <c r="U13" s="141"/>
      <c r="V13" s="141">
        <f t="shared" si="7"/>
        <v>0.12</v>
      </c>
      <c r="W13" s="141"/>
      <c r="X13" s="141">
        <f>V13</f>
        <v>0.12</v>
      </c>
    </row>
    <row r="14" spans="1:24" ht="27.95" customHeight="1" x14ac:dyDescent="0.15">
      <c r="A14" s="86"/>
      <c r="B14" s="77" t="s">
        <v>239</v>
      </c>
      <c r="C14" s="154"/>
      <c r="D14" s="140"/>
      <c r="E14" s="154"/>
      <c r="F14" s="140">
        <v>1</v>
      </c>
      <c r="G14" s="140"/>
      <c r="H14" s="140"/>
      <c r="I14" s="140"/>
      <c r="J14" s="140"/>
      <c r="K14" s="140"/>
      <c r="L14" s="141"/>
      <c r="M14" s="140">
        <v>1</v>
      </c>
      <c r="N14" s="141">
        <f t="shared" si="2"/>
        <v>0.12</v>
      </c>
      <c r="O14" s="141"/>
      <c r="P14" s="141">
        <f t="shared" si="3"/>
        <v>0.12</v>
      </c>
      <c r="Q14" s="140">
        <f t="shared" si="4"/>
        <v>-1</v>
      </c>
      <c r="R14" s="141">
        <f t="shared" si="5"/>
        <v>-0.24</v>
      </c>
      <c r="S14" s="141"/>
      <c r="T14" s="141">
        <f t="shared" si="6"/>
        <v>-0.24</v>
      </c>
      <c r="U14" s="141"/>
      <c r="V14" s="141">
        <f t="shared" si="7"/>
        <v>-0.12</v>
      </c>
      <c r="W14" s="141">
        <f t="shared" si="9"/>
        <v>-0.12</v>
      </c>
      <c r="X14" s="141"/>
    </row>
    <row r="15" spans="1:24" ht="27.95" customHeight="1" x14ac:dyDescent="0.15">
      <c r="A15" s="86"/>
      <c r="B15" s="77" t="s">
        <v>265</v>
      </c>
      <c r="C15" s="154"/>
      <c r="D15" s="140"/>
      <c r="E15" s="154"/>
      <c r="F15" s="140"/>
      <c r="G15" s="140"/>
      <c r="H15" s="140">
        <v>1</v>
      </c>
      <c r="I15" s="140"/>
      <c r="J15" s="140"/>
      <c r="K15" s="140"/>
      <c r="L15" s="141"/>
      <c r="M15" s="140"/>
      <c r="N15" s="141"/>
      <c r="O15" s="141"/>
      <c r="P15" s="141"/>
      <c r="Q15" s="140">
        <f t="shared" si="4"/>
        <v>1</v>
      </c>
      <c r="R15" s="141">
        <f t="shared" si="5"/>
        <v>0.24</v>
      </c>
      <c r="S15" s="141"/>
      <c r="T15" s="141">
        <f t="shared" si="6"/>
        <v>0.24</v>
      </c>
      <c r="U15" s="141"/>
      <c r="V15" s="141">
        <f t="shared" si="7"/>
        <v>0.24</v>
      </c>
      <c r="W15" s="141"/>
      <c r="X15" s="141"/>
    </row>
    <row r="16" spans="1:24" ht="27.95" customHeight="1" x14ac:dyDescent="0.15">
      <c r="A16" s="86">
        <v>2</v>
      </c>
      <c r="B16" s="71" t="s">
        <v>10</v>
      </c>
      <c r="C16" s="133">
        <v>14</v>
      </c>
      <c r="D16" s="133"/>
      <c r="E16" s="153"/>
      <c r="F16" s="133">
        <v>27</v>
      </c>
      <c r="G16" s="133">
        <v>13</v>
      </c>
      <c r="H16" s="133">
        <v>2</v>
      </c>
      <c r="I16" s="133"/>
      <c r="J16" s="133"/>
      <c r="K16" s="133">
        <v>14</v>
      </c>
      <c r="L16" s="134">
        <f>K16*0.3*0.2</f>
        <v>0.84000000000000008</v>
      </c>
      <c r="M16" s="133">
        <v>40</v>
      </c>
      <c r="N16" s="134">
        <f>M16*0.3*0.2</f>
        <v>2.4000000000000004</v>
      </c>
      <c r="O16" s="134">
        <v>1.74</v>
      </c>
      <c r="P16" s="134">
        <f t="shared" si="3"/>
        <v>0.66000000000000036</v>
      </c>
      <c r="Q16" s="133">
        <f t="shared" si="4"/>
        <v>-25</v>
      </c>
      <c r="R16" s="134">
        <f>Q16*0.3*0.2*2</f>
        <v>-3</v>
      </c>
      <c r="S16" s="134">
        <v>-1.92</v>
      </c>
      <c r="T16" s="134">
        <f t="shared" si="6"/>
        <v>-1.08</v>
      </c>
      <c r="U16" s="134">
        <v>-0.42</v>
      </c>
      <c r="V16" s="134">
        <f t="shared" si="7"/>
        <v>0</v>
      </c>
      <c r="W16" s="134"/>
      <c r="X16" s="134">
        <f>V16</f>
        <v>0</v>
      </c>
    </row>
    <row r="17" spans="1:24" ht="27.95" customHeight="1" x14ac:dyDescent="0.15">
      <c r="A17" s="86">
        <v>3</v>
      </c>
      <c r="B17" s="71" t="s">
        <v>11</v>
      </c>
      <c r="C17" s="133">
        <v>13</v>
      </c>
      <c r="D17" s="133"/>
      <c r="E17" s="153"/>
      <c r="F17" s="133">
        <v>24</v>
      </c>
      <c r="G17" s="133">
        <v>43</v>
      </c>
      <c r="H17" s="133">
        <v>3</v>
      </c>
      <c r="I17" s="133">
        <v>1</v>
      </c>
      <c r="J17" s="133"/>
      <c r="K17" s="133">
        <v>13</v>
      </c>
      <c r="L17" s="134">
        <f>K17*0.3*0.2</f>
        <v>0.78</v>
      </c>
      <c r="M17" s="133">
        <v>68</v>
      </c>
      <c r="N17" s="134">
        <f t="shared" ref="N17:N22" si="10">M17*0.3*0.2</f>
        <v>4.08</v>
      </c>
      <c r="O17" s="134">
        <v>3.3</v>
      </c>
      <c r="P17" s="134">
        <f t="shared" si="3"/>
        <v>0.78000000000000025</v>
      </c>
      <c r="Q17" s="133">
        <f t="shared" si="4"/>
        <v>-21</v>
      </c>
      <c r="R17" s="134">
        <f t="shared" ref="R17:R22" si="11">Q17*0.3*0.2*2</f>
        <v>-2.52</v>
      </c>
      <c r="S17" s="134">
        <v>-0.96</v>
      </c>
      <c r="T17" s="134">
        <f t="shared" si="6"/>
        <v>-1.56</v>
      </c>
      <c r="U17" s="134">
        <v>0.24</v>
      </c>
      <c r="V17" s="134">
        <f t="shared" si="7"/>
        <v>0.24000000000000021</v>
      </c>
      <c r="W17" s="134"/>
      <c r="X17" s="134">
        <f>V17</f>
        <v>0.24000000000000021</v>
      </c>
    </row>
    <row r="18" spans="1:24" ht="27.95" customHeight="1" x14ac:dyDescent="0.15">
      <c r="A18" s="86">
        <v>4</v>
      </c>
      <c r="B18" s="71" t="s">
        <v>12</v>
      </c>
      <c r="C18" s="133"/>
      <c r="D18" s="133"/>
      <c r="E18" s="153"/>
      <c r="F18" s="133">
        <v>5</v>
      </c>
      <c r="G18" s="133">
        <v>163</v>
      </c>
      <c r="H18" s="133">
        <v>14</v>
      </c>
      <c r="I18" s="133">
        <v>3</v>
      </c>
      <c r="J18" s="133"/>
      <c r="K18" s="133"/>
      <c r="L18" s="134"/>
      <c r="M18" s="133">
        <v>171</v>
      </c>
      <c r="N18" s="134">
        <f t="shared" si="10"/>
        <v>10.26</v>
      </c>
      <c r="O18" s="134">
        <v>9.5399999999999991</v>
      </c>
      <c r="P18" s="134">
        <f t="shared" si="3"/>
        <v>0.72000000000000064</v>
      </c>
      <c r="Q18" s="133">
        <f t="shared" si="4"/>
        <v>9</v>
      </c>
      <c r="R18" s="134">
        <f t="shared" si="11"/>
        <v>1.0799999999999998</v>
      </c>
      <c r="S18" s="134">
        <v>0.24</v>
      </c>
      <c r="T18" s="134">
        <f t="shared" si="6"/>
        <v>0.83999999999999986</v>
      </c>
      <c r="U18" s="134"/>
      <c r="V18" s="134">
        <f t="shared" si="7"/>
        <v>1.5600000000000005</v>
      </c>
      <c r="W18" s="134"/>
      <c r="X18" s="134">
        <f t="shared" ref="X18:X22" si="12">V18</f>
        <v>1.5600000000000005</v>
      </c>
    </row>
    <row r="19" spans="1:24" ht="27.95" customHeight="1" x14ac:dyDescent="0.15">
      <c r="A19" s="86">
        <v>5</v>
      </c>
      <c r="B19" s="71" t="s">
        <v>13</v>
      </c>
      <c r="C19" s="133"/>
      <c r="D19" s="133"/>
      <c r="E19" s="153"/>
      <c r="F19" s="133">
        <v>1</v>
      </c>
      <c r="G19" s="133">
        <v>43</v>
      </c>
      <c r="H19" s="133">
        <v>2</v>
      </c>
      <c r="I19" s="133"/>
      <c r="J19" s="133"/>
      <c r="K19" s="133"/>
      <c r="L19" s="134"/>
      <c r="M19" s="133">
        <v>44</v>
      </c>
      <c r="N19" s="134">
        <f t="shared" si="10"/>
        <v>2.64</v>
      </c>
      <c r="O19" s="134">
        <v>2.64</v>
      </c>
      <c r="P19" s="134">
        <f t="shared" si="3"/>
        <v>0</v>
      </c>
      <c r="Q19" s="133">
        <f t="shared" si="4"/>
        <v>1</v>
      </c>
      <c r="R19" s="134">
        <f t="shared" si="11"/>
        <v>0.12</v>
      </c>
      <c r="S19" s="134">
        <v>0.12</v>
      </c>
      <c r="T19" s="134">
        <f t="shared" si="6"/>
        <v>0</v>
      </c>
      <c r="U19" s="134"/>
      <c r="V19" s="134">
        <f t="shared" si="7"/>
        <v>0</v>
      </c>
      <c r="W19" s="134"/>
      <c r="X19" s="134">
        <f t="shared" si="12"/>
        <v>0</v>
      </c>
    </row>
    <row r="20" spans="1:24" ht="27.95" customHeight="1" x14ac:dyDescent="0.15">
      <c r="A20" s="86">
        <v>6</v>
      </c>
      <c r="B20" s="71" t="s">
        <v>14</v>
      </c>
      <c r="C20" s="133"/>
      <c r="D20" s="133">
        <v>89</v>
      </c>
      <c r="E20" s="153"/>
      <c r="F20" s="133">
        <v>30</v>
      </c>
      <c r="G20" s="133">
        <v>805</v>
      </c>
      <c r="H20" s="133">
        <v>44</v>
      </c>
      <c r="I20" s="133"/>
      <c r="J20" s="133"/>
      <c r="K20" s="133">
        <v>89</v>
      </c>
      <c r="L20" s="134">
        <f>K20*0.3*0.2</f>
        <v>5.34</v>
      </c>
      <c r="M20" s="133">
        <v>835</v>
      </c>
      <c r="N20" s="134">
        <f t="shared" si="10"/>
        <v>50.1</v>
      </c>
      <c r="O20" s="134">
        <v>48</v>
      </c>
      <c r="P20" s="134">
        <f t="shared" si="3"/>
        <v>2.1000000000000014</v>
      </c>
      <c r="Q20" s="133">
        <f t="shared" si="4"/>
        <v>14</v>
      </c>
      <c r="R20" s="134">
        <f t="shared" si="11"/>
        <v>1.6800000000000002</v>
      </c>
      <c r="S20" s="134">
        <v>1.92</v>
      </c>
      <c r="T20" s="134">
        <f t="shared" si="6"/>
        <v>-0.23999999999999977</v>
      </c>
      <c r="U20" s="134"/>
      <c r="V20" s="134">
        <f t="shared" si="7"/>
        <v>7.2000000000000011</v>
      </c>
      <c r="W20" s="134"/>
      <c r="X20" s="134">
        <f t="shared" si="12"/>
        <v>7.2000000000000011</v>
      </c>
    </row>
    <row r="21" spans="1:24" ht="27.95" customHeight="1" x14ac:dyDescent="0.15">
      <c r="A21" s="86">
        <v>7</v>
      </c>
      <c r="B21" s="71" t="s">
        <v>15</v>
      </c>
      <c r="C21" s="133">
        <v>5</v>
      </c>
      <c r="D21" s="133">
        <v>38</v>
      </c>
      <c r="E21" s="153"/>
      <c r="F21" s="133">
        <v>12</v>
      </c>
      <c r="G21" s="133">
        <v>581</v>
      </c>
      <c r="H21" s="133">
        <v>45</v>
      </c>
      <c r="I21" s="133">
        <v>1</v>
      </c>
      <c r="J21" s="133"/>
      <c r="K21" s="133">
        <v>43</v>
      </c>
      <c r="L21" s="134">
        <f>K21*0.3*0.2</f>
        <v>2.58</v>
      </c>
      <c r="M21" s="133">
        <v>594</v>
      </c>
      <c r="N21" s="134">
        <f t="shared" si="10"/>
        <v>35.64</v>
      </c>
      <c r="O21" s="134">
        <v>34.32</v>
      </c>
      <c r="P21" s="134">
        <f t="shared" si="3"/>
        <v>1.3200000000000003</v>
      </c>
      <c r="Q21" s="133">
        <f t="shared" si="4"/>
        <v>33</v>
      </c>
      <c r="R21" s="134">
        <f t="shared" si="11"/>
        <v>3.9600000000000004</v>
      </c>
      <c r="S21" s="134">
        <v>2.4</v>
      </c>
      <c r="T21" s="134">
        <f t="shared" si="6"/>
        <v>1.5600000000000005</v>
      </c>
      <c r="U21" s="134"/>
      <c r="V21" s="134">
        <f t="shared" si="7"/>
        <v>5.4600000000000009</v>
      </c>
      <c r="W21" s="134"/>
      <c r="X21" s="134">
        <f t="shared" si="12"/>
        <v>5.4600000000000009</v>
      </c>
    </row>
    <row r="22" spans="1:24" ht="27.95" customHeight="1" x14ac:dyDescent="0.15">
      <c r="A22" s="86">
        <v>8</v>
      </c>
      <c r="B22" s="71" t="s">
        <v>16</v>
      </c>
      <c r="C22" s="133"/>
      <c r="D22" s="133">
        <v>33</v>
      </c>
      <c r="E22" s="153"/>
      <c r="F22" s="133"/>
      <c r="G22" s="133">
        <v>35</v>
      </c>
      <c r="H22" s="133">
        <v>4</v>
      </c>
      <c r="I22" s="133"/>
      <c r="J22" s="133"/>
      <c r="K22" s="133">
        <v>33</v>
      </c>
      <c r="L22" s="134">
        <f>K22*0.3*0.2</f>
        <v>1.9800000000000002</v>
      </c>
      <c r="M22" s="133">
        <v>35</v>
      </c>
      <c r="N22" s="134">
        <f t="shared" si="10"/>
        <v>2.1</v>
      </c>
      <c r="O22" s="134">
        <v>2.34</v>
      </c>
      <c r="P22" s="134">
        <f t="shared" si="3"/>
        <v>-0.23999999999999977</v>
      </c>
      <c r="Q22" s="133">
        <f t="shared" si="4"/>
        <v>4</v>
      </c>
      <c r="R22" s="134">
        <f t="shared" si="11"/>
        <v>0.48</v>
      </c>
      <c r="S22" s="134">
        <v>0.36</v>
      </c>
      <c r="T22" s="134">
        <f t="shared" si="6"/>
        <v>0.12</v>
      </c>
      <c r="U22" s="134">
        <v>-1.56</v>
      </c>
      <c r="V22" s="134">
        <f t="shared" si="7"/>
        <v>0.30000000000000027</v>
      </c>
      <c r="W22" s="134"/>
      <c r="X22" s="134">
        <f t="shared" si="12"/>
        <v>0.30000000000000027</v>
      </c>
    </row>
  </sheetData>
  <mergeCells count="13">
    <mergeCell ref="A1:B1"/>
    <mergeCell ref="A2:X2"/>
    <mergeCell ref="C4:E4"/>
    <mergeCell ref="F4:J4"/>
    <mergeCell ref="K4:L4"/>
    <mergeCell ref="M4:P4"/>
    <mergeCell ref="Q4:T4"/>
    <mergeCell ref="W4:X4"/>
    <mergeCell ref="A4:A6"/>
    <mergeCell ref="B4:B6"/>
    <mergeCell ref="U4:U5"/>
    <mergeCell ref="V4:V5"/>
    <mergeCell ref="W3:X3"/>
  </mergeCells>
  <phoneticPr fontId="55" type="noConversion"/>
  <conditionalFormatting sqref="B4">
    <cfRule type="duplicateValues" dxfId="1" priority="1"/>
  </conditionalFormatting>
  <printOptions horizontalCentered="1"/>
  <pageMargins left="7.874015748031496E-2" right="0.15748031496062992" top="1.3779527559055118" bottom="0.11811023622047245" header="0.31496062992125984" footer="0.19685039370078741"/>
  <pageSetup paperSize="9" scale="62" fitToHeight="11" orientation="landscape" r:id="rId1"/>
  <headerFooter>
    <oddFooter>&amp;C&amp;"宋体,加粗"&amp;8第&amp;"Times New Roman,加粗" &amp;P &amp;"宋体,加粗"页，共&amp;"Times New Roman,加粗" &amp;N &amp;"宋体,加粗"页</oddFooter>
  </headerFooter>
  <ignoredErrors>
    <ignoredError sqref="C8 F8:K8 M8 Q8 O8:P8 R8:U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23</vt:i4>
      </vt:variant>
    </vt:vector>
  </HeadingPairs>
  <TitlesOfParts>
    <vt:vector size="36" baseType="lpstr">
      <vt:lpstr>Sheet1</vt:lpstr>
      <vt:lpstr>附件2 省属高校</vt:lpstr>
      <vt:lpstr>附件3 省属中职</vt:lpstr>
      <vt:lpstr>附件4 省属高中</vt:lpstr>
      <vt:lpstr>附件1区县合计（不抵扣）</vt:lpstr>
      <vt:lpstr>附件1区县合计 （抵扣）</vt:lpstr>
      <vt:lpstr>1.1 小学</vt:lpstr>
      <vt:lpstr>1.2 初中 </vt:lpstr>
      <vt:lpstr>1.3 高中（生活费）</vt:lpstr>
      <vt:lpstr>1.4 高中（免学费）</vt:lpstr>
      <vt:lpstr>1.5 中职</vt:lpstr>
      <vt:lpstr>1.6 大专（户籍地）</vt:lpstr>
      <vt:lpstr>1.7 大专（市属高校）</vt:lpstr>
      <vt:lpstr>'1.1 小学'!Print_Area</vt:lpstr>
      <vt:lpstr>'1.2 初中 '!Print_Area</vt:lpstr>
      <vt:lpstr>'1.3 高中（生活费）'!Print_Area</vt:lpstr>
      <vt:lpstr>'1.4 高中（免学费）'!Print_Area</vt:lpstr>
      <vt:lpstr>'1.5 中职'!Print_Area</vt:lpstr>
      <vt:lpstr>'1.6 大专（户籍地）'!Print_Area</vt:lpstr>
      <vt:lpstr>'1.7 大专（市属高校）'!Print_Area</vt:lpstr>
      <vt:lpstr>'附件1区县合计 （抵扣）'!Print_Area</vt:lpstr>
      <vt:lpstr>'附件1区县合计（不抵扣）'!Print_Area</vt:lpstr>
      <vt:lpstr>'附件2 省属高校'!Print_Area</vt:lpstr>
      <vt:lpstr>'附件3 省属中职'!Print_Area</vt:lpstr>
      <vt:lpstr>'附件4 省属高中'!Print_Area</vt:lpstr>
      <vt:lpstr>'1.1 小学'!Print_Titles</vt:lpstr>
      <vt:lpstr>'1.2 初中 '!Print_Titles</vt:lpstr>
      <vt:lpstr>'1.3 高中（生活费）'!Print_Titles</vt:lpstr>
      <vt:lpstr>'1.4 高中（免学费）'!Print_Titles</vt:lpstr>
      <vt:lpstr>'1.5 中职'!Print_Titles</vt:lpstr>
      <vt:lpstr>'1.6 大专（户籍地）'!Print_Titles</vt:lpstr>
      <vt:lpstr>'1.7 大专（市属高校）'!Print_Titles</vt:lpstr>
      <vt:lpstr>'附件1区县合计 （抵扣）'!Print_Titles</vt:lpstr>
      <vt:lpstr>'附件1区县合计（不抵扣）'!Print_Titles</vt:lpstr>
      <vt:lpstr>'附件2 省属高校'!Print_Titles</vt:lpstr>
      <vt:lpstr>'附件3 省属中职'!Print_Titles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2019-03-11T06:12:25Z</cp:lastPrinted>
  <dcterms:created xsi:type="dcterms:W3CDTF">2006-09-16T00:00:00Z</dcterms:created>
  <dcterms:modified xsi:type="dcterms:W3CDTF">2019-03-11T06:29:05Z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2052-10.1.0.7671</vt:lpwstr>
  </property>
  <property fmtid="{D5CDD505-2E9C-101B-9397-08002B2CF9AE}" pid="3" name="KSOReadingLayout">
    <vt:bool>false</vt:bool>
  </property>
</Properties>
</file>